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https://d.docs.live.net/3dc0bfa7129b30e6/Desktop/"/>
    </mc:Choice>
  </mc:AlternateContent>
  <xr:revisionPtr revIDLastSave="0" documentId="8_{80ACDAA8-C8AD-4A26-8435-B4ED52E16845}" xr6:coauthVersionLast="46" xr6:coauthVersionMax="46" xr10:uidLastSave="{00000000-0000-0000-0000-000000000000}"/>
  <bookViews>
    <workbookView xWindow="-120" yWindow="-120" windowWidth="29040" windowHeight="17640" xr2:uid="{00000000-000D-0000-FFFF-FFFF00000000}"/>
  </bookViews>
  <sheets>
    <sheet name="Owning and Operating Costs" sheetId="1" r:id="rId1"/>
    <sheet name="Print Summary" sheetId="2" r:id="rId2"/>
    <sheet name="Print Detail" sheetId="5" r:id="rId3"/>
    <sheet name="Instructions" sheetId="6" r:id="rId4"/>
  </sheets>
  <definedNames>
    <definedName name="_xlnm.Print_Area" localSheetId="2">'Print Detail'!$A$1:$H$51</definedName>
    <definedName name="_xlnm.Print_Area" localSheetId="1">'Print Summary'!$A$1:$H$30</definedName>
  </definedNames>
  <calcPr calcId="191029"/>
</workbook>
</file>

<file path=xl/calcChain.xml><?xml version="1.0" encoding="utf-8"?>
<calcChain xmlns="http://schemas.openxmlformats.org/spreadsheetml/2006/main">
  <c r="C18" i="1" l="1"/>
  <c r="C44" i="1" s="1"/>
  <c r="C19" i="1"/>
  <c r="F18" i="1" s="1"/>
  <c r="F19" i="1" s="1"/>
  <c r="C21" i="1" s="1"/>
  <c r="G24" i="1"/>
  <c r="F24" i="5" s="1"/>
  <c r="G30" i="1"/>
  <c r="F20" i="2" s="1"/>
  <c r="G33" i="1"/>
  <c r="F34" i="5" s="1"/>
  <c r="G36" i="1"/>
  <c r="F22" i="2" s="1"/>
  <c r="G39" i="1"/>
  <c r="F42" i="5" s="1"/>
  <c r="G50" i="1"/>
  <c r="G51" i="1" s="1"/>
  <c r="B1" i="2"/>
  <c r="B2" i="2"/>
  <c r="B3" i="2"/>
  <c r="C5" i="2"/>
  <c r="C6" i="2"/>
  <c r="C7" i="2"/>
  <c r="C8" i="2"/>
  <c r="C9" i="2"/>
  <c r="D16" i="2"/>
  <c r="F21" i="2"/>
  <c r="F23" i="2"/>
  <c r="B1" i="5"/>
  <c r="B2" i="5"/>
  <c r="B3" i="5"/>
  <c r="C5" i="5"/>
  <c r="C6" i="5"/>
  <c r="C7" i="5"/>
  <c r="C8" i="5"/>
  <c r="C9" i="5"/>
  <c r="D12" i="5"/>
  <c r="D13" i="5"/>
  <c r="D14" i="5"/>
  <c r="D15" i="5"/>
  <c r="D20" i="5"/>
  <c r="D23" i="5"/>
  <c r="D27" i="5"/>
  <c r="D28" i="5"/>
  <c r="D29" i="5"/>
  <c r="F30" i="5"/>
  <c r="D31" i="5"/>
  <c r="D32" i="5"/>
  <c r="D33" i="5"/>
  <c r="D35" i="5"/>
  <c r="D36" i="5"/>
  <c r="D37" i="5"/>
  <c r="D39" i="5"/>
  <c r="D40" i="5"/>
  <c r="D41" i="5"/>
  <c r="D47" i="5"/>
  <c r="F48" i="5"/>
  <c r="F17" i="2" l="1"/>
  <c r="F38" i="5"/>
  <c r="C45" i="1"/>
  <c r="G46" i="1" s="1"/>
  <c r="F44" i="5" s="1"/>
  <c r="D43" i="5"/>
  <c r="F26" i="2"/>
  <c r="F46" i="5"/>
  <c r="F27" i="2"/>
  <c r="G47" i="1" l="1"/>
  <c r="F26" i="5" s="1"/>
  <c r="F24" i="2"/>
  <c r="D16" i="5"/>
  <c r="C20" i="1"/>
  <c r="C23" i="1"/>
  <c r="D19" i="5"/>
  <c r="F19" i="2" l="1"/>
  <c r="D14" i="2"/>
  <c r="G23" i="1"/>
  <c r="D21" i="5"/>
  <c r="G20" i="1"/>
  <c r="D12" i="2"/>
  <c r="D17" i="5"/>
  <c r="G25" i="1" l="1"/>
  <c r="F13" i="2"/>
  <c r="F18" i="5"/>
  <c r="F15" i="2"/>
  <c r="F22" i="5"/>
  <c r="F11" i="2" l="1"/>
  <c r="F11" i="5"/>
  <c r="G53" i="1"/>
  <c r="F29" i="2" l="1"/>
  <c r="F50" i="5"/>
</calcChain>
</file>

<file path=xl/sharedStrings.xml><?xml version="1.0" encoding="utf-8"?>
<sst xmlns="http://schemas.openxmlformats.org/spreadsheetml/2006/main" count="357" uniqueCount="160">
  <si>
    <t>This CEMP Central Small Tool is licensed for use by one (1) entity.  A single backup copy may be made.  CEMP Central Small Tools or documentation may not be sublicensed, sold, leased, rented, lent, or given away.  All sales are final.</t>
  </si>
  <si>
    <t>CEMP CENTRAL MAKES NO WARRANTIES, EXPRESS OR IMPLIED AS TO MERCHANTABILITY, FITNESS FOR A PARTICULAR PURPOSE, OR OTHERWISE. WITHOUT LIMITING THE FOREGOING, CEMP CENTRAL SHALL IN NO EVENT BE LIABLE TO THE LICENSED USER OR ANY OTHER THIRD PARTY FOR ANY DIRECT, INDIRECT, CONSEQUENTIAL, OR INCIDENTAL DAMAGES, INCLUDING DAMAGES FROM LOSS OF BUSINESS PROFITS, BUSINESS INTERRUPTION, LOSS OF BUSINESS INFORMATION, ARISING OUT OF THE USE OR INABILITY TO USE THE PRODUCT EVEN IF NOTIFIED IN ADVANCE. UNDER NO CIRCUMSTANCES SHALL CEMP CENTRAL'S LIABILITY EXCEED THE REPLACEMENT COST OF THE SOFTWARE.</t>
  </si>
  <si>
    <t>Residual market Value</t>
  </si>
  <si>
    <t>per year</t>
  </si>
  <si>
    <t>Estimated repair parts &amp; labor cost</t>
  </si>
  <si>
    <t>Repair parts &amp; labor cost method</t>
  </si>
  <si>
    <t>Repair parts &amp; labor cost</t>
  </si>
  <si>
    <t>Calculated repair parts &amp; labor cost</t>
  </si>
  <si>
    <t>Calculated</t>
  </si>
  <si>
    <t>per hour</t>
  </si>
  <si>
    <t>TOTAL OWNING AND OPERATING COST</t>
  </si>
  <si>
    <t>Rate as a contribution to overhead</t>
  </si>
  <si>
    <t>per yr</t>
  </si>
  <si>
    <t>Apportioned overhead based on revenue</t>
  </si>
  <si>
    <t>Rate to cover repair parts and labor</t>
  </si>
  <si>
    <t>sum</t>
  </si>
  <si>
    <t>Estimated repair parts and labor cost</t>
  </si>
  <si>
    <t>Rate to cover PM</t>
  </si>
  <si>
    <t>hours</t>
  </si>
  <si>
    <t>PM Service interval</t>
  </si>
  <si>
    <t>each</t>
  </si>
  <si>
    <t>PM service - direct cost</t>
  </si>
  <si>
    <t>Rate to cover tires/tracks</t>
  </si>
  <si>
    <t>Expected life</t>
  </si>
  <si>
    <t>per set</t>
  </si>
  <si>
    <t>Tires/Tracks - direct cost</t>
  </si>
  <si>
    <t>Rate to cover wear parts</t>
  </si>
  <si>
    <t xml:space="preserve">Wear Parts - direct cost </t>
  </si>
  <si>
    <t>Rate to cover fuel</t>
  </si>
  <si>
    <t>GPH</t>
  </si>
  <si>
    <t>Fuel consumption</t>
  </si>
  <si>
    <t>per gal</t>
  </si>
  <si>
    <t>Fuel - dispensing cost</t>
  </si>
  <si>
    <t>Fuel - direct cost</t>
  </si>
  <si>
    <t xml:space="preserve">Rate to cover other owning </t>
  </si>
  <si>
    <t>Annual cost of insurance, licenses etc</t>
  </si>
  <si>
    <t xml:space="preserve">Rate to cover interest </t>
  </si>
  <si>
    <t>Annual interest cost</t>
  </si>
  <si>
    <t>% per yr</t>
  </si>
  <si>
    <t>Annual interest rate</t>
  </si>
  <si>
    <t>Basis for annual interest</t>
  </si>
  <si>
    <t>Rate to cover depreciation</t>
  </si>
  <si>
    <t>for 5 yrs</t>
  </si>
  <si>
    <t>Depreciation</t>
  </si>
  <si>
    <t>Residual market value</t>
  </si>
  <si>
    <t>Estimated residual market value</t>
  </si>
  <si>
    <t>Purchase price</t>
  </si>
  <si>
    <t>Effective hours when sold</t>
  </si>
  <si>
    <t>Expected hours when sold</t>
  </si>
  <si>
    <t>hrs per yr</t>
  </si>
  <si>
    <t>Standard Utilization</t>
  </si>
  <si>
    <t>yrs</t>
  </si>
  <si>
    <t>Calculated residual market value</t>
  </si>
  <si>
    <t>Owning Costs</t>
  </si>
  <si>
    <t>Operating Costs</t>
  </si>
  <si>
    <t>Overhead Costs</t>
  </si>
  <si>
    <t>Total Operating Cost</t>
  </si>
  <si>
    <t>Total Owning Cost</t>
  </si>
  <si>
    <t>A</t>
  </si>
  <si>
    <t>B</t>
  </si>
  <si>
    <t>Total Overhead Cost</t>
  </si>
  <si>
    <t>Total Owning and Operating Cost</t>
  </si>
  <si>
    <t>Company Name</t>
  </si>
  <si>
    <t>Equipment Number:</t>
  </si>
  <si>
    <t>Make:</t>
  </si>
  <si>
    <t>Model:</t>
  </si>
  <si>
    <t>Year:</t>
  </si>
  <si>
    <t>By:</t>
  </si>
  <si>
    <t>JCH</t>
  </si>
  <si>
    <t>Expected Utilization</t>
  </si>
  <si>
    <t>©2009 CEMP Central. All rights reserved.</t>
  </si>
  <si>
    <t>Residual Market Value Method</t>
  </si>
  <si>
    <t>City, State</t>
  </si>
  <si>
    <t>Address</t>
  </si>
  <si>
    <t>Factor on cost for installation</t>
  </si>
  <si>
    <t>Factor on cost for travel</t>
  </si>
  <si>
    <t>Estimated</t>
  </si>
  <si>
    <t>Company and Equipment Information</t>
  </si>
  <si>
    <t>Company Name:</t>
  </si>
  <si>
    <t>Address:</t>
  </si>
  <si>
    <t>City, State:</t>
  </si>
  <si>
    <t>Equipment Number</t>
  </si>
  <si>
    <t>Make</t>
  </si>
  <si>
    <t>Model</t>
  </si>
  <si>
    <t>Year</t>
  </si>
  <si>
    <t>By</t>
  </si>
  <si>
    <t>Unique identifier used to differentiate between machines</t>
  </si>
  <si>
    <t>Manufacturer of the machine</t>
  </si>
  <si>
    <t>Model number of the machine</t>
  </si>
  <si>
    <t>Year of manufacture</t>
  </si>
  <si>
    <t>Name or initials of the person responsible for the owning and operating rate calculation</t>
  </si>
  <si>
    <t>Name of the company, included in the printouts</t>
  </si>
  <si>
    <t>Address of the company, included in the printouts</t>
  </si>
  <si>
    <t>Location of the company, included in the printouts</t>
  </si>
  <si>
    <t xml:space="preserve">CEMP Central </t>
  </si>
  <si>
    <t>Number of years the machine is expected to be owned</t>
  </si>
  <si>
    <t>Number of hours per year the machine is expected to be operated</t>
  </si>
  <si>
    <t>Number of hours per year the machine is likely to be operated</t>
  </si>
  <si>
    <t>Price paid for the machine</t>
  </si>
  <si>
    <t>Calculated hours on the mahine at the end of its life based on expected utilization</t>
  </si>
  <si>
    <t>Calculated hours on the mahine at the end of its life based on standard utilization</t>
  </si>
  <si>
    <t>Calculated value to be depreciated over the life of the machine</t>
  </si>
  <si>
    <t>Estimated value of the machine at the end of its life</t>
  </si>
  <si>
    <t>Residual market value based on the Residual Market Value Method and data entered</t>
  </si>
  <si>
    <t>Calculated value, half the difference between purchase price and residual value</t>
  </si>
  <si>
    <t>Rate at which investments earn interest</t>
  </si>
  <si>
    <t>Calculated amount of "interest" the machine must generate each year</t>
  </si>
  <si>
    <t>Calculated hourly rate to cover the interest the machine must generate</t>
  </si>
  <si>
    <t>Calculated hourly rate required to cover the depreciated value over the life of the machine</t>
  </si>
  <si>
    <t>Estimated annual cost of other owning costs (insurance, licenses, etc.)</t>
  </si>
  <si>
    <t>Calculated hourly rate to cover the other owning costs</t>
  </si>
  <si>
    <t>Calculated hourly owning cost</t>
  </si>
  <si>
    <t>Cost per gallon to purchase fuel</t>
  </si>
  <si>
    <t>Cost per gallon to dispense fuel to the machine</t>
  </si>
  <si>
    <t>Rate the machine consumes fuel in gallons per hour</t>
  </si>
  <si>
    <t>Calculated hourly rate to cover the cost of purchasing and dispensing fuel</t>
  </si>
  <si>
    <t>Cost of purchasing a set of wear parts for the machine</t>
  </si>
  <si>
    <t>Number of hours each set of wear parts is expected to last</t>
  </si>
  <si>
    <t>Calculated hourly rate to cover the purchase and installation of wear parts</t>
  </si>
  <si>
    <t>Cost of purchasing a set of tires/tracks for the machine</t>
  </si>
  <si>
    <t>Number of hours each set of tires/tracks is expected to last</t>
  </si>
  <si>
    <t>Calculated hourly rate to cover the purchase and installation of tires/tracks</t>
  </si>
  <si>
    <t>Cost of performing a preventive maintenance on the machine</t>
  </si>
  <si>
    <t>Factor to be applied to the cost of a PM to cover travel associated with the travel
Example: If travel costs are 20 percent of the cost of a PM, a factor of 1.2 should be used</t>
  </si>
  <si>
    <t>Factor to be applied to the direct cost of wear parts to cover purchase and installation
Example:  If the installation cost is 20 percent of the purchase price, a factor of 1.2 should be used</t>
  </si>
  <si>
    <t>Factor to be applied to the direct cost of tires/tracks to cover purchase and installation
Example:  If the installation cost is 20 percent of the purchase price, a factor of 1.2 should be used</t>
  </si>
  <si>
    <t>Number of machine hours between PMs</t>
  </si>
  <si>
    <t>Calculated hourly rate to cover the cost of PM for the machine</t>
  </si>
  <si>
    <r>
      <t xml:space="preserve">Select the method to be used to estimate the residual market value (RMV) of the machine at the end of its life.  RMV may be either </t>
    </r>
    <r>
      <rPr>
        <b/>
        <u/>
        <sz val="10"/>
        <rFont val="Arial"/>
        <family val="2"/>
      </rPr>
      <t>Estimated</t>
    </r>
    <r>
      <rPr>
        <sz val="10"/>
        <rFont val="Arial"/>
        <family val="2"/>
      </rPr>
      <t xml:space="preserve"> or </t>
    </r>
    <r>
      <rPr>
        <b/>
        <u/>
        <sz val="10"/>
        <rFont val="Arial"/>
        <family val="2"/>
      </rPr>
      <t>Calculated</t>
    </r>
    <r>
      <rPr>
        <sz val="10"/>
        <rFont val="Arial"/>
        <family val="2"/>
      </rPr>
      <t>.  If Estimated is selected, enter the estimated RMV in the Estimated residual market value cell.  If Calculated is selected, enter the Estimated residual market value factor in the appropriate cell.</t>
    </r>
  </si>
  <si>
    <t>Select the method to be used to estimate the total cost of repair parts and labor at the end of the machine life.  Repair parts and labor costs may be either Estimated or Calculated.  If Estimated is selected, enter the estimated cost in the Estimated repair parts and labor cost cell.  If Calculated is selected, enter values for the A and B factors in the appropriate cell.</t>
  </si>
  <si>
    <t>Estimated total cost of repair parts and labor expended throughout the life of the machine</t>
  </si>
  <si>
    <r>
      <t>Calculated value of total cost of repair parts and labor throughout the life of the machine:
     Total Repair Parts and Labor = A * Hours + B * Hours</t>
    </r>
    <r>
      <rPr>
        <vertAlign val="superscript"/>
        <sz val="10"/>
        <rFont val="Arial"/>
        <family val="2"/>
      </rPr>
      <t xml:space="preserve"> 2</t>
    </r>
  </si>
  <si>
    <t>Calculated hourly rate to cover the total cost of repair parts and labor</t>
  </si>
  <si>
    <t>Total cost of repair parts and labor based on the Repair parts and labor method selected and data entered</t>
  </si>
  <si>
    <t>Calculated hourly operating cost</t>
  </si>
  <si>
    <t>Value of overhead the machine is expected to generate annually</t>
  </si>
  <si>
    <t>Calculated hourly rate to cover the overhead the machine must generate</t>
  </si>
  <si>
    <t>Calculated hourly overhead rate</t>
  </si>
  <si>
    <t>Calculated total hourly rate for the machine</t>
  </si>
  <si>
    <t>Other Information</t>
  </si>
  <si>
    <t>Results of the Owning and Operating Cost calculation are compiled into printer friendly formats on the Print Summary and Print Detail worksheets.  The Print Detail sheet includes all input and calculated values, while the Print Summary contains limited information summarizing the results.</t>
  </si>
  <si>
    <t>By downloading, installing, and/or using CEMP Central Small Tools you agree to the following user license terms:</t>
  </si>
  <si>
    <t>Owning and Operating Rate Calculator</t>
  </si>
  <si>
    <t>a CEMP Central Small Tool</t>
  </si>
  <si>
    <t>See section 5.1</t>
  </si>
  <si>
    <t>See sections 5.4 and 5.5</t>
  </si>
  <si>
    <t>See sections 5.1 and 5.2</t>
  </si>
  <si>
    <t>See section 5.3</t>
  </si>
  <si>
    <t>See section 6.1</t>
  </si>
  <si>
    <t>See sections 6.2 and 6.3</t>
  </si>
  <si>
    <t>Factor for estimating the total cost of repair parts and labor</t>
  </si>
  <si>
    <r>
      <t xml:space="preserve">Calculations for the owning and operating rate are based on the information and processes described in Chapter 4, and specificially Section 4.2, of </t>
    </r>
    <r>
      <rPr>
        <b/>
        <u/>
        <sz val="10"/>
        <rFont val="Arial"/>
        <family val="2"/>
      </rPr>
      <t>Construction Equipment Economics</t>
    </r>
    <r>
      <rPr>
        <b/>
        <sz val="10"/>
        <rFont val="Arial"/>
        <family val="2"/>
      </rPr>
      <t xml:space="preserve"> by Mike Vorster.  You are encouraged to read and understand this chapter prior to using this rate calculator.</t>
    </r>
  </si>
  <si>
    <t>Rota-Drill</t>
  </si>
  <si>
    <t>4000X</t>
  </si>
  <si>
    <r>
      <t xml:space="preserve">Calculated residual market value (RMV) based on:
     RMV = [A * (Effective hours when sold / 1000)] </t>
    </r>
    <r>
      <rPr>
        <vertAlign val="superscript"/>
        <sz val="10"/>
        <rFont val="Arial"/>
        <family val="2"/>
      </rPr>
      <t>B</t>
    </r>
    <r>
      <rPr>
        <sz val="10"/>
        <rFont val="Arial"/>
        <family val="2"/>
      </rPr>
      <t xml:space="preserve"> * Purchase Price</t>
    </r>
  </si>
  <si>
    <t>Exponent "B" used to estimate the residual market value of the machine at the end of its life</t>
  </si>
  <si>
    <t>Coefficient "A" used to estimate residual market value of the machine at the end of its life</t>
  </si>
  <si>
    <t>Residual market value coefficient</t>
  </si>
  <si>
    <t>Residual market value exponent</t>
  </si>
  <si>
    <t>Sample data from Section 4.2 is provided to illustrate how the Owning and Operating Rate Calculator works.  Data in the grey cells on the Owning and Operating Costs sheet should be deleted before entering data from your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</si>
</sst>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0.0000"/>
    <numFmt numFmtId="168" formatCode="_(&quot;$&quot;* #,##0_);_(&quot;$&quot;* \(#,##0\);_(&quot;$&quot;* &quot;-&quot;??_);_(@_)"/>
    <numFmt numFmtId="169" formatCode="_(* #,##0.0_);_(* \(#,##0.0\);_(* &quot;-&quot;??_);_(@_)"/>
    <numFmt numFmtId="170" formatCode="_(* #,##0_);_(* \(#,##0\);_(* &quot;-&quot;??_);_(@_)"/>
  </numFmts>
  <fonts count="21" x14ac:knownFonts="1">
    <font>
      <sz val="10"/>
      <name val="Arial"/>
      <family val="2"/>
    </font>
    <font>
      <sz val="11"/>
      <name val="Arial Narrow"/>
      <family val="2"/>
    </font>
    <font>
      <b/>
      <sz val="14"/>
      <name val="Arial"/>
      <family val="2"/>
    </font>
    <font>
      <sz val="11"/>
      <name val="Arial"/>
      <family val="2"/>
    </font>
    <font>
      <b/>
      <sz val="11"/>
      <name val="Arial"/>
      <family val="2"/>
    </font>
    <font>
      <sz val="10"/>
      <name val="Arial"/>
      <family val="2"/>
    </font>
    <font>
      <b/>
      <sz val="12"/>
      <name val="Arial"/>
      <family val="2"/>
    </font>
    <font>
      <b/>
      <i/>
      <sz val="12"/>
      <name val="Arial"/>
      <family val="2"/>
    </font>
    <font>
      <i/>
      <sz val="11"/>
      <name val="Arial"/>
      <family val="2"/>
    </font>
    <font>
      <i/>
      <sz val="10"/>
      <name val="Arial"/>
      <family val="2"/>
    </font>
    <font>
      <b/>
      <sz val="10"/>
      <name val="Arial"/>
      <family val="2"/>
    </font>
    <font>
      <b/>
      <sz val="18"/>
      <name val="Arial"/>
      <family val="2"/>
    </font>
    <font>
      <b/>
      <sz val="16"/>
      <name val="Arial"/>
      <family val="2"/>
    </font>
    <font>
      <b/>
      <u/>
      <sz val="10"/>
      <name val="Arial"/>
      <family val="2"/>
    </font>
    <font>
      <vertAlign val="superscript"/>
      <sz val="10"/>
      <name val="Arial"/>
      <family val="2"/>
    </font>
    <font>
      <b/>
      <i/>
      <sz val="11"/>
      <name val="Arial"/>
      <family val="2"/>
    </font>
    <font>
      <b/>
      <sz val="20"/>
      <name val="Arial"/>
      <family val="2"/>
    </font>
    <font>
      <b/>
      <sz val="11"/>
      <color rgb="FFFFFFCC"/>
      <name val="Arial"/>
      <family val="2"/>
    </font>
    <font>
      <b/>
      <i/>
      <sz val="11"/>
      <color rgb="FFFFFFCC"/>
      <name val="Arial"/>
      <family val="2"/>
    </font>
    <font>
      <b/>
      <sz val="16"/>
      <color rgb="FFFFFFCC"/>
      <name val="Arial"/>
      <family val="2"/>
    </font>
    <font>
      <b/>
      <i/>
      <sz val="18"/>
      <color rgb="FFFFFFCC"/>
      <name val="Arial"/>
      <family val="2"/>
    </font>
  </fonts>
  <fills count="11">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rgb="FFF0F6CF"/>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009900"/>
        <bgColor indexed="64"/>
      </patternFill>
    </fill>
  </fills>
  <borders count="151">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medium">
        <color indexed="8"/>
      </bottom>
      <diagonal/>
    </border>
    <border>
      <left style="double">
        <color indexed="64"/>
      </left>
      <right/>
      <top/>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medium">
        <color indexed="64"/>
      </bottom>
      <diagonal/>
    </border>
    <border>
      <left/>
      <right/>
      <top/>
      <bottom style="thin">
        <color indexed="55"/>
      </bottom>
      <diagonal/>
    </border>
    <border>
      <left/>
      <right style="double">
        <color indexed="64"/>
      </right>
      <top/>
      <bottom style="thin">
        <color indexed="55"/>
      </bottom>
      <diagonal/>
    </border>
    <border>
      <left/>
      <right style="double">
        <color indexed="64"/>
      </right>
      <top style="thin">
        <color indexed="55"/>
      </top>
      <bottom style="thin">
        <color indexed="55"/>
      </bottom>
      <diagonal/>
    </border>
    <border>
      <left/>
      <right style="double">
        <color indexed="64"/>
      </right>
      <top style="thin">
        <color indexed="55"/>
      </top>
      <bottom style="double">
        <color indexed="64"/>
      </bottom>
      <diagonal/>
    </border>
    <border>
      <left/>
      <right/>
      <top style="thin">
        <color indexed="55"/>
      </top>
      <bottom style="double">
        <color indexed="8"/>
      </bottom>
      <diagonal/>
    </border>
    <border>
      <left/>
      <right/>
      <top style="double">
        <color indexed="8"/>
      </top>
      <bottom style="medium">
        <color indexed="8"/>
      </bottom>
      <diagonal/>
    </border>
    <border>
      <left style="double">
        <color indexed="8"/>
      </left>
      <right/>
      <top style="medium">
        <color indexed="8"/>
      </top>
      <bottom style="double">
        <color indexed="8"/>
      </bottom>
      <diagonal/>
    </border>
    <border>
      <left/>
      <right/>
      <top style="medium">
        <color indexed="8"/>
      </top>
      <bottom style="double">
        <color indexed="8"/>
      </bottom>
      <diagonal/>
    </border>
    <border>
      <left/>
      <right style="double">
        <color indexed="8"/>
      </right>
      <top style="medium">
        <color indexed="8"/>
      </top>
      <bottom style="double">
        <color indexed="8"/>
      </bottom>
      <diagonal/>
    </border>
    <border>
      <left/>
      <right style="double">
        <color indexed="64"/>
      </right>
      <top style="double">
        <color indexed="64"/>
      </top>
      <bottom style="medium">
        <color indexed="64"/>
      </bottom>
      <diagonal/>
    </border>
    <border>
      <left/>
      <right style="double">
        <color indexed="8"/>
      </right>
      <top style="double">
        <color indexed="8"/>
      </top>
      <bottom style="medium">
        <color indexed="8"/>
      </bottom>
      <diagonal/>
    </border>
    <border>
      <left style="double">
        <color indexed="8"/>
      </left>
      <right style="thin">
        <color indexed="55"/>
      </right>
      <top style="thin">
        <color indexed="55"/>
      </top>
      <bottom style="thin">
        <color indexed="55"/>
      </bottom>
      <diagonal/>
    </border>
    <border>
      <left style="double">
        <color indexed="64"/>
      </left>
      <right style="thin">
        <color indexed="55"/>
      </right>
      <top style="thin">
        <color indexed="55"/>
      </top>
      <bottom style="thin">
        <color indexed="55"/>
      </bottom>
      <diagonal/>
    </border>
    <border>
      <left style="double">
        <color indexed="64"/>
      </left>
      <right style="thin">
        <color indexed="55"/>
      </right>
      <top/>
      <bottom style="thin">
        <color indexed="55"/>
      </bottom>
      <diagonal/>
    </border>
    <border>
      <left style="thin">
        <color indexed="55"/>
      </left>
      <right style="thin">
        <color indexed="55"/>
      </right>
      <top/>
      <bottom style="thin">
        <color indexed="55"/>
      </bottom>
      <diagonal/>
    </border>
    <border>
      <left style="double">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double">
        <color indexed="8"/>
      </left>
      <right style="thin">
        <color indexed="55"/>
      </right>
      <top style="medium">
        <color indexed="8"/>
      </top>
      <bottom style="thin">
        <color indexed="55"/>
      </bottom>
      <diagonal/>
    </border>
    <border>
      <left style="thin">
        <color indexed="55"/>
      </left>
      <right style="thin">
        <color indexed="55"/>
      </right>
      <top style="medium">
        <color indexed="8"/>
      </top>
      <bottom style="thin">
        <color indexed="55"/>
      </bottom>
      <diagonal/>
    </border>
    <border>
      <left style="double">
        <color indexed="8"/>
      </left>
      <right style="thin">
        <color indexed="55"/>
      </right>
      <top style="thin">
        <color indexed="55"/>
      </top>
      <bottom style="medium">
        <color indexed="8"/>
      </bottom>
      <diagonal/>
    </border>
    <border>
      <left style="double">
        <color indexed="64"/>
      </left>
      <right style="thin">
        <color indexed="55"/>
      </right>
      <top style="thick">
        <color indexed="64"/>
      </top>
      <bottom style="thick">
        <color indexed="64"/>
      </bottom>
      <diagonal/>
    </border>
    <border>
      <left style="thin">
        <color indexed="55"/>
      </left>
      <right style="thin">
        <color indexed="55"/>
      </right>
      <top style="thick">
        <color indexed="64"/>
      </top>
      <bottom style="thick">
        <color indexed="64"/>
      </bottom>
      <diagonal/>
    </border>
    <border>
      <left style="thin">
        <color indexed="55"/>
      </left>
      <right style="thin">
        <color indexed="55"/>
      </right>
      <top style="thick">
        <color indexed="64"/>
      </top>
      <bottom style="thin">
        <color indexed="55"/>
      </bottom>
      <diagonal/>
    </border>
    <border>
      <left style="double">
        <color indexed="64"/>
      </left>
      <right style="thin">
        <color indexed="55"/>
      </right>
      <top/>
      <bottom style="thick">
        <color indexed="64"/>
      </bottom>
      <diagonal/>
    </border>
    <border>
      <left style="thin">
        <color indexed="55"/>
      </left>
      <right style="thin">
        <color indexed="55"/>
      </right>
      <top/>
      <bottom style="thick">
        <color indexed="64"/>
      </bottom>
      <diagonal/>
    </border>
    <border>
      <left style="double">
        <color indexed="64"/>
      </left>
      <right style="thin">
        <color indexed="55"/>
      </right>
      <top style="thick">
        <color indexed="64"/>
      </top>
      <bottom style="thin">
        <color indexed="55"/>
      </bottom>
      <diagonal/>
    </border>
    <border>
      <left style="double">
        <color indexed="8"/>
      </left>
      <right style="thin">
        <color indexed="55"/>
      </right>
      <top style="thick">
        <color indexed="8"/>
      </top>
      <bottom style="thin">
        <color indexed="55"/>
      </bottom>
      <diagonal/>
    </border>
    <border>
      <left style="thin">
        <color indexed="55"/>
      </left>
      <right style="thin">
        <color indexed="55"/>
      </right>
      <top style="thick">
        <color indexed="8"/>
      </top>
      <bottom style="thin">
        <color indexed="55"/>
      </bottom>
      <diagonal/>
    </border>
    <border>
      <left style="double">
        <color indexed="8"/>
      </left>
      <right style="thin">
        <color indexed="55"/>
      </right>
      <top/>
      <bottom style="thin">
        <color indexed="55"/>
      </bottom>
      <diagonal/>
    </border>
    <border>
      <left style="thin">
        <color indexed="55"/>
      </left>
      <right style="thin">
        <color indexed="55"/>
      </right>
      <top style="thin">
        <color indexed="55"/>
      </top>
      <bottom style="thick">
        <color indexed="8"/>
      </bottom>
      <diagonal/>
    </border>
    <border>
      <left style="thin">
        <color indexed="55"/>
      </left>
      <right style="double">
        <color indexed="64"/>
      </right>
      <top style="thick">
        <color indexed="64"/>
      </top>
      <bottom style="thick">
        <color indexed="64"/>
      </bottom>
      <diagonal/>
    </border>
    <border>
      <left style="thin">
        <color indexed="55"/>
      </left>
      <right style="double">
        <color indexed="8"/>
      </right>
      <top style="thin">
        <color indexed="55"/>
      </top>
      <bottom style="thick">
        <color indexed="8"/>
      </bottom>
      <diagonal/>
    </border>
    <border>
      <left style="thin">
        <color indexed="55"/>
      </left>
      <right style="double">
        <color indexed="8"/>
      </right>
      <top style="thin">
        <color indexed="55"/>
      </top>
      <bottom style="medium">
        <color indexed="64"/>
      </bottom>
      <diagonal/>
    </border>
    <border>
      <left style="thin">
        <color indexed="55"/>
      </left>
      <right style="double">
        <color indexed="8"/>
      </right>
      <top style="thin">
        <color indexed="55"/>
      </top>
      <bottom style="medium">
        <color indexed="8"/>
      </bottom>
      <diagonal/>
    </border>
    <border>
      <left style="thin">
        <color indexed="55"/>
      </left>
      <right style="double">
        <color indexed="64"/>
      </right>
      <top/>
      <bottom style="thick">
        <color indexed="64"/>
      </bottom>
      <diagonal/>
    </border>
    <border>
      <left style="thin">
        <color indexed="55"/>
      </left>
      <right style="double">
        <color indexed="64"/>
      </right>
      <top style="thin">
        <color indexed="55"/>
      </top>
      <bottom style="medium">
        <color indexed="64"/>
      </bottom>
      <diagonal/>
    </border>
    <border>
      <left/>
      <right/>
      <top style="double">
        <color indexed="8"/>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thin">
        <color indexed="55"/>
      </left>
      <right style="thin">
        <color indexed="55"/>
      </right>
      <top/>
      <bottom/>
      <diagonal/>
    </border>
    <border>
      <left style="thin">
        <color indexed="55"/>
      </left>
      <right/>
      <top/>
      <bottom/>
      <diagonal/>
    </border>
    <border>
      <left/>
      <right style="double">
        <color indexed="8"/>
      </right>
      <top/>
      <bottom/>
      <diagonal/>
    </border>
    <border>
      <left/>
      <right/>
      <top/>
      <bottom style="double">
        <color indexed="8"/>
      </bottom>
      <diagonal/>
    </border>
    <border>
      <left/>
      <right/>
      <top style="thin">
        <color indexed="55"/>
      </top>
      <bottom/>
      <diagonal/>
    </border>
    <border>
      <left style="double">
        <color indexed="8"/>
      </left>
      <right/>
      <top/>
      <bottom style="double">
        <color indexed="8"/>
      </bottom>
      <diagonal/>
    </border>
    <border>
      <left/>
      <right style="double">
        <color indexed="8"/>
      </right>
      <top/>
      <bottom style="double">
        <color indexed="8"/>
      </bottom>
      <diagonal/>
    </border>
    <border>
      <left/>
      <right/>
      <top style="medium">
        <color indexed="8"/>
      </top>
      <bottom/>
      <diagonal/>
    </border>
    <border>
      <left style="thin">
        <color indexed="55"/>
      </left>
      <right style="thin">
        <color indexed="55"/>
      </right>
      <top style="thin">
        <color indexed="55"/>
      </top>
      <bottom/>
      <diagonal/>
    </border>
    <border>
      <left style="thin">
        <color indexed="55"/>
      </left>
      <right style="thin">
        <color indexed="55"/>
      </right>
      <top style="medium">
        <color indexed="64"/>
      </top>
      <bottom style="thin">
        <color indexed="55"/>
      </bottom>
      <diagonal/>
    </border>
    <border>
      <left style="thin">
        <color indexed="55"/>
      </left>
      <right/>
      <top style="thin">
        <color indexed="55"/>
      </top>
      <bottom/>
      <diagonal/>
    </border>
    <border>
      <left/>
      <right style="double">
        <color indexed="8"/>
      </right>
      <top style="thin">
        <color indexed="55"/>
      </top>
      <bottom/>
      <diagonal/>
    </border>
    <border>
      <left style="double">
        <color indexed="64"/>
      </left>
      <right style="thin">
        <color indexed="55"/>
      </right>
      <top style="thin">
        <color indexed="55"/>
      </top>
      <bottom style="thick">
        <color indexed="64"/>
      </bottom>
      <diagonal/>
    </border>
    <border>
      <left style="thin">
        <color indexed="55"/>
      </left>
      <right style="thin">
        <color indexed="55"/>
      </right>
      <top style="thin">
        <color indexed="55"/>
      </top>
      <bottom style="thick">
        <color indexed="64"/>
      </bottom>
      <diagonal/>
    </border>
    <border>
      <left/>
      <right style="double">
        <color indexed="8"/>
      </right>
      <top style="medium">
        <color indexed="8"/>
      </top>
      <bottom style="thin">
        <color indexed="55"/>
      </bottom>
      <diagonal/>
    </border>
    <border>
      <left style="thin">
        <color indexed="55"/>
      </left>
      <right/>
      <top style="medium">
        <color indexed="8"/>
      </top>
      <bottom style="thin">
        <color indexed="55"/>
      </bottom>
      <diagonal/>
    </border>
    <border>
      <left/>
      <right/>
      <top style="medium">
        <color indexed="8"/>
      </top>
      <bottom style="thin">
        <color indexed="55"/>
      </bottom>
      <diagonal/>
    </border>
    <border>
      <left style="thin">
        <color indexed="55"/>
      </left>
      <right/>
      <top style="thick">
        <color indexed="64"/>
      </top>
      <bottom style="thick">
        <color indexed="64"/>
      </bottom>
      <diagonal/>
    </border>
    <border>
      <left/>
      <right style="thin">
        <color indexed="55"/>
      </right>
      <top style="thick">
        <color indexed="64"/>
      </top>
      <bottom style="thick">
        <color indexed="64"/>
      </bottom>
      <diagonal/>
    </border>
    <border>
      <left style="double">
        <color indexed="64"/>
      </left>
      <right/>
      <top style="double">
        <color indexed="64"/>
      </top>
      <bottom style="double">
        <color indexed="64"/>
      </bottom>
      <diagonal/>
    </border>
    <border>
      <left style="thin">
        <color indexed="55"/>
      </left>
      <right/>
      <top style="thick">
        <color indexed="64"/>
      </top>
      <bottom style="thin">
        <color indexed="55"/>
      </bottom>
      <diagonal/>
    </border>
    <border>
      <left/>
      <right style="double">
        <color indexed="64"/>
      </right>
      <top style="thick">
        <color indexed="64"/>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thin">
        <color indexed="55"/>
      </left>
      <right/>
      <top style="medium">
        <color indexed="64"/>
      </top>
      <bottom style="thin">
        <color indexed="55"/>
      </bottom>
      <diagonal/>
    </border>
    <border>
      <left/>
      <right/>
      <top style="medium">
        <color indexed="64"/>
      </top>
      <bottom style="thin">
        <color indexed="55"/>
      </bottom>
      <diagonal/>
    </border>
    <border>
      <left/>
      <right style="double">
        <color indexed="64"/>
      </right>
      <top style="medium">
        <color indexed="64"/>
      </top>
      <bottom style="thin">
        <color indexed="55"/>
      </bottom>
      <diagonal/>
    </border>
    <border>
      <left style="thin">
        <color indexed="55"/>
      </left>
      <right/>
      <top style="medium">
        <color indexed="64"/>
      </top>
      <bottom style="thick">
        <color indexed="64"/>
      </bottom>
      <diagonal/>
    </border>
    <border>
      <left/>
      <right style="thin">
        <color indexed="55"/>
      </right>
      <top style="medium">
        <color indexed="64"/>
      </top>
      <bottom style="thick">
        <color indexed="64"/>
      </bottom>
      <diagonal/>
    </border>
    <border>
      <left/>
      <right style="double">
        <color indexed="8"/>
      </right>
      <top style="thin">
        <color indexed="55"/>
      </top>
      <bottom style="thin">
        <color indexed="55"/>
      </bottom>
      <diagonal/>
    </border>
    <border>
      <left style="double">
        <color indexed="64"/>
      </left>
      <right style="thin">
        <color indexed="55"/>
      </right>
      <top style="thick">
        <color indexed="64"/>
      </top>
      <bottom style="double">
        <color indexed="64"/>
      </bottom>
      <diagonal/>
    </border>
    <border>
      <left style="thin">
        <color indexed="55"/>
      </left>
      <right style="thin">
        <color indexed="55"/>
      </right>
      <top style="thick">
        <color indexed="64"/>
      </top>
      <bottom style="double">
        <color indexed="64"/>
      </bottom>
      <diagonal/>
    </border>
    <border>
      <left style="double">
        <color indexed="64"/>
      </left>
      <right style="thin">
        <color indexed="55"/>
      </right>
      <top style="double">
        <color indexed="64"/>
      </top>
      <bottom/>
      <diagonal/>
    </border>
    <border>
      <left style="thin">
        <color indexed="55"/>
      </left>
      <right style="thin">
        <color indexed="55"/>
      </right>
      <top style="double">
        <color indexed="64"/>
      </top>
      <bottom/>
      <diagonal/>
    </border>
    <border>
      <left style="thin">
        <color indexed="55"/>
      </left>
      <right style="double">
        <color indexed="64"/>
      </right>
      <top style="double">
        <color indexed="64"/>
      </top>
      <bottom/>
      <diagonal/>
    </border>
    <border>
      <left style="thin">
        <color indexed="55"/>
      </left>
      <right style="double">
        <color indexed="8"/>
      </right>
      <top style="thin">
        <color indexed="55"/>
      </top>
      <bottom style="thin">
        <color indexed="55"/>
      </bottom>
      <diagonal/>
    </border>
    <border>
      <left style="thin">
        <color indexed="55"/>
      </left>
      <right/>
      <top/>
      <bottom style="thin">
        <color indexed="55"/>
      </bottom>
      <diagonal/>
    </border>
    <border>
      <left/>
      <right style="double">
        <color indexed="8"/>
      </right>
      <top/>
      <bottom style="thin">
        <color indexed="55"/>
      </bottom>
      <diagonal/>
    </border>
    <border>
      <left style="thin">
        <color indexed="55"/>
      </left>
      <right/>
      <top style="thick">
        <color indexed="8"/>
      </top>
      <bottom style="thin">
        <color indexed="55"/>
      </bottom>
      <diagonal/>
    </border>
    <border>
      <left/>
      <right/>
      <top style="thick">
        <color indexed="8"/>
      </top>
      <bottom style="thin">
        <color indexed="55"/>
      </bottom>
      <diagonal/>
    </border>
    <border>
      <left/>
      <right style="double">
        <color indexed="8"/>
      </right>
      <top style="thick">
        <color indexed="8"/>
      </top>
      <bottom style="thin">
        <color indexed="55"/>
      </bottom>
      <diagonal/>
    </border>
    <border>
      <left style="thin">
        <color indexed="55"/>
      </left>
      <right/>
      <top style="thin">
        <color indexed="55"/>
      </top>
      <bottom style="medium">
        <color indexed="8"/>
      </bottom>
      <diagonal/>
    </border>
    <border>
      <left/>
      <right style="thin">
        <color indexed="55"/>
      </right>
      <top style="thin">
        <color indexed="55"/>
      </top>
      <bottom style="medium">
        <color indexed="8"/>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double">
        <color indexed="64"/>
      </right>
      <top style="double">
        <color indexed="64"/>
      </top>
      <bottom style="thick">
        <color indexed="64"/>
      </bottom>
      <diagonal/>
    </border>
    <border>
      <left style="double">
        <color indexed="64"/>
      </left>
      <right/>
      <top style="thick">
        <color indexed="64"/>
      </top>
      <bottom style="double">
        <color indexed="64"/>
      </bottom>
      <diagonal/>
    </border>
    <border>
      <left/>
      <right/>
      <top style="thick">
        <color indexed="64"/>
      </top>
      <bottom style="double">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n">
        <color indexed="55"/>
      </left>
      <right/>
      <top style="thin">
        <color indexed="55"/>
      </top>
      <bottom style="thick">
        <color indexed="8"/>
      </bottom>
      <diagonal/>
    </border>
    <border>
      <left/>
      <right style="thin">
        <color indexed="55"/>
      </right>
      <top style="thin">
        <color indexed="55"/>
      </top>
      <bottom style="thick">
        <color indexed="8"/>
      </bottom>
      <diagonal/>
    </border>
    <border>
      <left style="double">
        <color indexed="8"/>
      </left>
      <right/>
      <top style="double">
        <color indexed="8"/>
      </top>
      <bottom style="medium">
        <color indexed="8"/>
      </bottom>
      <diagonal/>
    </border>
    <border>
      <left style="double">
        <color indexed="64"/>
      </left>
      <right/>
      <top style="thin">
        <color indexed="55"/>
      </top>
      <bottom style="thin">
        <color indexed="55"/>
      </bottom>
      <diagonal/>
    </border>
    <border>
      <left style="double">
        <color indexed="64"/>
      </left>
      <right/>
      <top style="thin">
        <color indexed="55"/>
      </top>
      <bottom style="double">
        <color indexed="64"/>
      </bottom>
      <diagonal/>
    </border>
    <border>
      <left/>
      <right/>
      <top style="thin">
        <color indexed="55"/>
      </top>
      <bottom style="double">
        <color indexed="64"/>
      </bottom>
      <diagonal/>
    </border>
    <border>
      <left style="double">
        <color indexed="64"/>
      </left>
      <right/>
      <top style="double">
        <color indexed="64"/>
      </top>
      <bottom style="medium">
        <color indexed="64"/>
      </bottom>
      <diagonal/>
    </border>
    <border>
      <left style="double">
        <color indexed="64"/>
      </left>
      <right/>
      <top/>
      <bottom style="thin">
        <color indexed="55"/>
      </bottom>
      <diagonal/>
    </border>
    <border>
      <left style="double">
        <color indexed="64"/>
      </left>
      <right/>
      <top/>
      <bottom style="double">
        <color indexed="64"/>
      </bottom>
      <diagonal/>
    </border>
    <border>
      <left style="double">
        <color indexed="64"/>
      </left>
      <right/>
      <top style="thin">
        <color indexed="55"/>
      </top>
      <bottom/>
      <diagonal/>
    </border>
    <border>
      <left/>
      <right style="double">
        <color indexed="64"/>
      </right>
      <top style="thin">
        <color indexed="55"/>
      </top>
      <bottom/>
      <diagonal/>
    </border>
    <border>
      <left style="double">
        <color indexed="64"/>
      </left>
      <right/>
      <top style="medium">
        <color indexed="8"/>
      </top>
      <bottom/>
      <diagonal/>
    </border>
    <border>
      <left/>
      <right style="double">
        <color indexed="64"/>
      </right>
      <top style="medium">
        <color indexed="8"/>
      </top>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style="double">
        <color auto="1"/>
      </left>
      <right/>
      <top style="medium">
        <color auto="1"/>
      </top>
      <bottom style="thin">
        <color indexed="55"/>
      </bottom>
      <diagonal/>
    </border>
    <border>
      <left style="thin">
        <color indexed="55"/>
      </left>
      <right style="double">
        <color indexed="8"/>
      </right>
      <top style="medium">
        <color auto="1"/>
      </top>
      <bottom style="thin">
        <color indexed="55"/>
      </bottom>
      <diagonal/>
    </border>
    <border>
      <left style="thin">
        <color indexed="55"/>
      </left>
      <right style="thin">
        <color indexed="55"/>
      </right>
      <top style="thin">
        <color indexed="55"/>
      </top>
      <bottom style="double">
        <color indexed="64"/>
      </bottom>
      <diagonal/>
    </border>
    <border>
      <left style="thin">
        <color indexed="55"/>
      </left>
      <right style="double">
        <color indexed="8"/>
      </right>
      <top style="thin">
        <color indexed="55"/>
      </top>
      <bottom style="double">
        <color indexed="64"/>
      </bottom>
      <diagonal/>
    </border>
    <border>
      <left/>
      <right style="double">
        <color auto="1"/>
      </right>
      <top style="thin">
        <color indexed="55"/>
      </top>
      <bottom style="thin">
        <color indexed="55"/>
      </bottom>
      <diagonal/>
    </border>
    <border>
      <left style="double">
        <color indexed="64"/>
      </left>
      <right/>
      <top style="double">
        <color indexed="64"/>
      </top>
      <bottom style="thin">
        <color theme="0" tint="-0.24994659260841701"/>
      </bottom>
      <diagonal/>
    </border>
    <border>
      <left/>
      <right style="double">
        <color indexed="64"/>
      </right>
      <top style="double">
        <color indexed="64"/>
      </top>
      <bottom style="thin">
        <color theme="0" tint="-0.24994659260841701"/>
      </bottom>
      <diagonal/>
    </border>
    <border>
      <left style="double">
        <color indexed="64"/>
      </left>
      <right/>
      <top style="thin">
        <color theme="0" tint="-0.24994659260841701"/>
      </top>
      <bottom style="thin">
        <color theme="0" tint="-0.24994659260841701"/>
      </bottom>
      <diagonal/>
    </border>
    <border>
      <left style="double">
        <color indexed="64"/>
      </left>
      <right/>
      <top style="thin">
        <color theme="0" tint="-0.24994659260841701"/>
      </top>
      <bottom style="double">
        <color indexed="64"/>
      </bottom>
      <diagonal/>
    </border>
    <border>
      <left style="double">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double">
        <color indexed="64"/>
      </right>
      <top style="thin">
        <color theme="0" tint="-0.24994659260841701"/>
      </top>
      <bottom style="thin">
        <color theme="0" tint="-0.24994659260841701"/>
      </bottom>
      <diagonal/>
    </border>
    <border>
      <left style="double">
        <color indexed="64"/>
      </left>
      <right style="thin">
        <color theme="0" tint="-0.24994659260841701"/>
      </right>
      <top style="thin">
        <color theme="0" tint="-0.24994659260841701"/>
      </top>
      <bottom style="double">
        <color indexed="64"/>
      </bottom>
      <diagonal/>
    </border>
    <border>
      <left style="thin">
        <color theme="0" tint="-0.24994659260841701"/>
      </left>
      <right style="double">
        <color indexed="64"/>
      </right>
      <top style="thin">
        <color theme="0" tint="-0.24994659260841701"/>
      </top>
      <bottom style="double">
        <color indexed="64"/>
      </bottom>
      <diagonal/>
    </border>
    <border>
      <left style="double">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double">
        <color indexed="8"/>
      </right>
      <top style="thin">
        <color theme="0" tint="-0.24994659260841701"/>
      </top>
      <bottom style="thin">
        <color theme="0" tint="-0.24994659260841701"/>
      </bottom>
      <diagonal/>
    </border>
    <border>
      <left style="double">
        <color indexed="8"/>
      </left>
      <right style="thin">
        <color theme="0" tint="-0.24994659260841701"/>
      </right>
      <top style="thin">
        <color theme="0" tint="-0.24994659260841701"/>
      </top>
      <bottom style="double">
        <color indexed="8"/>
      </bottom>
      <diagonal/>
    </border>
    <border>
      <left style="thin">
        <color theme="0" tint="-0.24994659260841701"/>
      </left>
      <right style="double">
        <color indexed="8"/>
      </right>
      <top style="thin">
        <color theme="0" tint="-0.24994659260841701"/>
      </top>
      <bottom style="double">
        <color indexed="8"/>
      </bottom>
      <diagonal/>
    </border>
    <border>
      <left style="thin">
        <color theme="0" tint="-0.14996795556505021"/>
      </left>
      <right style="double">
        <color indexed="64"/>
      </right>
      <top style="thin">
        <color theme="0" tint="-0.24994659260841701"/>
      </top>
      <bottom style="double">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indexed="64"/>
      </bottom>
      <diagonal/>
    </border>
    <border>
      <left style="thin">
        <color theme="0" tint="-0.14996795556505021"/>
      </left>
      <right style="double">
        <color indexed="64"/>
      </right>
      <top style="thin">
        <color theme="0" tint="-0.24994659260841701"/>
      </top>
      <bottom style="thin">
        <color theme="0" tint="-0.24994659260841701"/>
      </bottom>
      <diagonal/>
    </border>
    <border>
      <left style="double">
        <color indexed="8"/>
      </left>
      <right/>
      <top style="double">
        <color indexed="8"/>
      </top>
      <bottom style="thin">
        <color theme="0" tint="-0.24994659260841701"/>
      </bottom>
      <diagonal/>
    </border>
    <border>
      <left/>
      <right style="double">
        <color indexed="8"/>
      </right>
      <top style="double">
        <color indexed="8"/>
      </top>
      <bottom style="thin">
        <color theme="0" tint="-0.24994659260841701"/>
      </bottom>
      <diagonal/>
    </border>
    <border>
      <left style="thin">
        <color theme="0" tint="-0.24994659260841701"/>
      </left>
      <right/>
      <top style="thin">
        <color theme="0" tint="-0.24994659260841701"/>
      </top>
      <bottom style="double">
        <color indexed="8"/>
      </bottom>
      <diagonal/>
    </border>
    <border>
      <left style="thin">
        <color theme="0" tint="-0.24994659260841701"/>
      </left>
      <right/>
      <top style="thin">
        <color theme="0" tint="-0.24994659260841701"/>
      </top>
      <bottom style="double">
        <color theme="1"/>
      </bottom>
      <diagonal/>
    </border>
    <border>
      <left/>
      <right style="double">
        <color theme="1"/>
      </right>
      <top style="thin">
        <color theme="0" tint="-0.24994659260841701"/>
      </top>
      <bottom style="double">
        <color theme="1"/>
      </bottom>
      <diagonal/>
    </border>
    <border>
      <left/>
      <right style="double">
        <color indexed="64"/>
      </right>
      <top style="double">
        <color indexed="64"/>
      </top>
      <bottom/>
      <diagonal/>
    </border>
    <border>
      <left/>
      <right/>
      <top style="double">
        <color indexed="64"/>
      </top>
      <bottom style="thin">
        <color theme="0" tint="-0.24994659260841701"/>
      </bottom>
      <diagonal/>
    </border>
    <border>
      <left/>
      <right/>
      <top style="double">
        <color indexed="8"/>
      </top>
      <bottom style="thin">
        <color theme="0" tint="-0.24994659260841701"/>
      </bottom>
      <diagonal/>
    </border>
    <border>
      <left/>
      <right/>
      <top style="double">
        <color indexed="64"/>
      </top>
      <bottom style="double">
        <color indexed="8"/>
      </bottom>
      <diagonal/>
    </border>
    <border>
      <left style="thin">
        <color indexed="55"/>
      </left>
      <right/>
      <top style="thick">
        <color indexed="64"/>
      </top>
      <bottom style="double">
        <color indexed="64"/>
      </bottom>
      <diagonal/>
    </border>
    <border>
      <left/>
      <right style="double">
        <color indexed="8"/>
      </right>
      <top style="thick">
        <color indexed="64"/>
      </top>
      <bottom style="double">
        <color indexed="8"/>
      </bottom>
      <diagonal/>
    </border>
    <border>
      <left/>
      <right/>
      <top style="thick">
        <color indexed="64"/>
      </top>
      <bottom style="double">
        <color indexed="8"/>
      </bottom>
      <diagonal/>
    </border>
  </borders>
  <cellStyleXfs count="6">
    <xf numFmtId="0" fontId="0" fillId="0" borderId="0"/>
    <xf numFmtId="0" fontId="1" fillId="2" borderId="0" applyNumberFormat="0" applyBorder="0" applyProtection="0">
      <alignment horizontal="left" vertical="center" indent="1"/>
    </xf>
    <xf numFmtId="43" fontId="5" fillId="0" borderId="0" applyFont="0" applyFill="0" applyBorder="0" applyAlignment="0" applyProtection="0"/>
    <xf numFmtId="44" fontId="5" fillId="0" borderId="0" applyFont="0" applyFill="0" applyBorder="0" applyAlignment="0" applyProtection="0"/>
    <xf numFmtId="0" fontId="1" fillId="6" borderId="0" applyNumberFormat="0" applyBorder="0" applyProtection="0">
      <alignment horizontal="left" vertical="center" indent="1"/>
    </xf>
    <xf numFmtId="0" fontId="1" fillId="7" borderId="0" applyNumberFormat="0" applyBorder="0" applyProtection="0">
      <alignment horizontal="left" vertical="center" indent="1"/>
    </xf>
  </cellStyleXfs>
  <cellXfs count="372">
    <xf numFmtId="0" fontId="0" fillId="0" borderId="0" xfId="0"/>
    <xf numFmtId="0" fontId="0" fillId="0" borderId="0" xfId="0" applyAlignment="1">
      <alignment vertical="center"/>
    </xf>
    <xf numFmtId="164" fontId="7" fillId="0" borderId="0" xfId="5" applyNumberFormat="1" applyFont="1" applyFill="1" applyBorder="1" applyAlignment="1">
      <alignment horizontal="right" vertical="center"/>
    </xf>
    <xf numFmtId="0" fontId="0" fillId="0" borderId="0" xfId="0" applyFill="1" applyBorder="1" applyAlignment="1">
      <alignment horizontal="right" vertical="center"/>
    </xf>
    <xf numFmtId="0" fontId="6" fillId="0" borderId="0" xfId="0" applyFont="1" applyAlignment="1">
      <alignment horizontal="center" vertical="center"/>
    </xf>
    <xf numFmtId="165" fontId="3" fillId="3" borderId="1" xfId="5" applyNumberFormat="1" applyFont="1" applyFill="1" applyBorder="1" applyAlignment="1" applyProtection="1">
      <alignment horizontal="right" vertical="center" indent="1"/>
      <protection locked="0"/>
    </xf>
    <xf numFmtId="0" fontId="3" fillId="5" borderId="1" xfId="5" applyFont="1" applyFill="1" applyBorder="1" applyAlignment="1" applyProtection="1">
      <alignment horizontal="right" vertical="center" indent="1"/>
      <protection locked="0"/>
    </xf>
    <xf numFmtId="167" fontId="3" fillId="5" borderId="1" xfId="5" applyNumberFormat="1" applyFont="1" applyFill="1" applyBorder="1" applyAlignment="1" applyProtection="1">
      <alignment horizontal="right" vertical="center" indent="1"/>
      <protection locked="0"/>
    </xf>
    <xf numFmtId="0" fontId="3" fillId="5" borderId="2" xfId="5" applyFont="1" applyFill="1" applyBorder="1" applyAlignment="1" applyProtection="1">
      <alignment horizontal="right" vertical="center" indent="1"/>
      <protection locked="0"/>
    </xf>
    <xf numFmtId="0" fontId="0" fillId="0" borderId="0" xfId="0" applyFill="1" applyBorder="1" applyAlignment="1">
      <alignment horizontal="left" vertical="center" indent="1"/>
    </xf>
    <xf numFmtId="168" fontId="5" fillId="0" borderId="0" xfId="3" applyNumberFormat="1" applyFont="1" applyFill="1" applyBorder="1" applyAlignment="1">
      <alignment horizontal="right" vertical="center"/>
    </xf>
    <xf numFmtId="0" fontId="5" fillId="0" borderId="3" xfId="5" applyFont="1" applyFill="1" applyBorder="1" applyAlignment="1">
      <alignment horizontal="left" vertical="center" indent="1"/>
    </xf>
    <xf numFmtId="0" fontId="0" fillId="0" borderId="0" xfId="0" applyBorder="1" applyAlignment="1">
      <alignment horizontal="left" vertical="center" indent="1"/>
    </xf>
    <xf numFmtId="44" fontId="8" fillId="0" borderId="4" xfId="3" applyFont="1" applyFill="1" applyBorder="1" applyAlignment="1">
      <alignment horizontal="right" vertical="center"/>
    </xf>
    <xf numFmtId="0" fontId="9" fillId="0" borderId="5" xfId="0" applyFont="1" applyFill="1" applyBorder="1" applyAlignment="1">
      <alignment vertical="center"/>
    </xf>
    <xf numFmtId="44" fontId="6" fillId="0" borderId="6" xfId="3" applyFont="1" applyFill="1" applyBorder="1" applyAlignment="1">
      <alignment horizontal="right" vertical="center"/>
    </xf>
    <xf numFmtId="44" fontId="8" fillId="0" borderId="7" xfId="3" applyFont="1" applyFill="1" applyBorder="1" applyAlignment="1">
      <alignment horizontal="righ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44" fontId="8" fillId="0" borderId="11" xfId="3" applyFont="1" applyFill="1" applyBorder="1" applyAlignment="1">
      <alignment horizontal="right" vertical="center"/>
    </xf>
    <xf numFmtId="44" fontId="6" fillId="0" borderId="12" xfId="3" applyFont="1" applyFill="1" applyBorder="1" applyAlignment="1">
      <alignment horizontal="right" vertical="center"/>
    </xf>
    <xf numFmtId="0" fontId="8" fillId="0" borderId="13" xfId="1" applyFont="1" applyFill="1" applyBorder="1" applyAlignment="1">
      <alignment horizontal="left" vertical="center" indent="1"/>
    </xf>
    <xf numFmtId="0" fontId="0" fillId="0" borderId="14" xfId="0" applyBorder="1" applyAlignment="1">
      <alignment vertical="center"/>
    </xf>
    <xf numFmtId="44" fontId="8" fillId="0" borderId="14" xfId="3" applyFont="1" applyFill="1" applyBorder="1" applyAlignment="1">
      <alignment horizontal="right" vertical="center"/>
    </xf>
    <xf numFmtId="0" fontId="9" fillId="0" borderId="15" xfId="0" applyFont="1" applyFill="1" applyBorder="1" applyAlignment="1">
      <alignment vertical="center"/>
    </xf>
    <xf numFmtId="164" fontId="6" fillId="0" borderId="16" xfId="5" applyNumberFormat="1" applyFont="1" applyFill="1" applyBorder="1" applyAlignment="1">
      <alignment vertical="center"/>
    </xf>
    <xf numFmtId="164" fontId="6" fillId="0" borderId="17" xfId="5" applyNumberFormat="1" applyFont="1" applyFill="1" applyBorder="1" applyAlignment="1">
      <alignment vertical="center"/>
    </xf>
    <xf numFmtId="164" fontId="7" fillId="0" borderId="0" xfId="5" applyNumberFormat="1"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wrapText="1" indent="1"/>
    </xf>
    <xf numFmtId="0" fontId="4" fillId="0" borderId="0" xfId="0" applyFont="1" applyFill="1" applyBorder="1" applyAlignment="1" applyProtection="1">
      <alignment horizontal="right" vertical="center"/>
    </xf>
    <xf numFmtId="0" fontId="4" fillId="4" borderId="0" xfId="0" applyFont="1" applyFill="1" applyBorder="1" applyAlignment="1" applyProtection="1">
      <alignment horizontal="center" vertical="center"/>
    </xf>
    <xf numFmtId="0" fontId="3" fillId="4" borderId="19" xfId="5" applyFont="1" applyFill="1" applyBorder="1" applyProtection="1">
      <alignment horizontal="left" vertical="center" indent="1"/>
    </xf>
    <xf numFmtId="3" fontId="3" fillId="3" borderId="1" xfId="5" applyNumberFormat="1" applyFont="1" applyFill="1" applyBorder="1" applyAlignment="1" applyProtection="1">
      <alignment horizontal="right" vertical="center" indent="1"/>
    </xf>
    <xf numFmtId="0" fontId="3" fillId="4" borderId="1" xfId="5" applyFont="1" applyFill="1" applyBorder="1" applyProtection="1">
      <alignment horizontal="left" vertical="center" indent="1"/>
    </xf>
    <xf numFmtId="0" fontId="3" fillId="4" borderId="1" xfId="4" applyFont="1" applyFill="1" applyBorder="1" applyAlignment="1" applyProtection="1">
      <alignment horizontal="left" vertical="center" indent="2"/>
    </xf>
    <xf numFmtId="0" fontId="4" fillId="4" borderId="1" xfId="1" applyFont="1" applyFill="1" applyBorder="1" applyAlignment="1" applyProtection="1">
      <alignment horizontal="left" vertical="center" indent="1"/>
    </xf>
    <xf numFmtId="165" fontId="3" fillId="4" borderId="1" xfId="4" applyNumberFormat="1" applyFont="1" applyFill="1" applyBorder="1" applyAlignment="1" applyProtection="1">
      <alignment horizontal="right" vertical="center" indent="1"/>
    </xf>
    <xf numFmtId="0" fontId="3" fillId="4" borderId="19" xfId="4" applyFont="1" applyFill="1" applyBorder="1" applyProtection="1">
      <alignment horizontal="left" vertical="center" indent="1"/>
    </xf>
    <xf numFmtId="0" fontId="3" fillId="4" borderId="1" xfId="4" applyFont="1" applyFill="1" applyBorder="1" applyProtection="1">
      <alignment horizontal="left" vertical="center" indent="1"/>
    </xf>
    <xf numFmtId="0" fontId="3" fillId="4" borderId="20" xfId="5" applyFont="1" applyFill="1" applyBorder="1" applyProtection="1">
      <alignment horizontal="left" vertical="center" indent="1"/>
    </xf>
    <xf numFmtId="0" fontId="4" fillId="4" borderId="21" xfId="1" applyFont="1" applyFill="1" applyBorder="1" applyAlignment="1" applyProtection="1">
      <alignment horizontal="left" vertical="center" indent="1"/>
    </xf>
    <xf numFmtId="0" fontId="3" fillId="4" borderId="22" xfId="5" applyFont="1" applyFill="1" applyBorder="1" applyProtection="1">
      <alignment horizontal="left" vertical="center" indent="1"/>
    </xf>
    <xf numFmtId="0" fontId="3" fillId="4" borderId="23" xfId="5" applyFont="1" applyFill="1" applyBorder="1" applyProtection="1">
      <alignment horizontal="left" vertical="center" indent="1"/>
    </xf>
    <xf numFmtId="0" fontId="2" fillId="0" borderId="0" xfId="0" applyFont="1" applyFill="1" applyBorder="1" applyAlignment="1" applyProtection="1">
      <alignment vertical="center"/>
    </xf>
    <xf numFmtId="0" fontId="3" fillId="4" borderId="18" xfId="4" applyFont="1" applyFill="1" applyBorder="1" applyProtection="1">
      <alignment horizontal="left" vertical="center" indent="1"/>
    </xf>
    <xf numFmtId="0" fontId="3" fillId="4" borderId="24" xfId="5" applyFont="1" applyFill="1" applyBorder="1" applyProtection="1">
      <alignment horizontal="left" vertical="center" indent="1"/>
    </xf>
    <xf numFmtId="0" fontId="3" fillId="4" borderId="25" xfId="5" applyFont="1" applyFill="1" applyBorder="1" applyProtection="1">
      <alignment horizontal="left" vertical="center" indent="1"/>
    </xf>
    <xf numFmtId="0" fontId="3" fillId="4" borderId="26" xfId="5" applyFont="1" applyFill="1" applyBorder="1" applyProtection="1">
      <alignment horizontal="left" vertical="center" indent="1"/>
    </xf>
    <xf numFmtId="0" fontId="3" fillId="4" borderId="2" xfId="5" applyFont="1" applyFill="1" applyBorder="1" applyProtection="1">
      <alignment horizontal="left" vertical="center" indent="1"/>
    </xf>
    <xf numFmtId="0" fontId="3" fillId="7" borderId="27" xfId="5" applyFont="1" applyBorder="1" applyProtection="1">
      <alignment horizontal="left" vertical="center" indent="1"/>
    </xf>
    <xf numFmtId="0" fontId="3" fillId="7" borderId="28" xfId="5" applyFont="1" applyBorder="1" applyProtection="1">
      <alignment horizontal="left" vertical="center" indent="1"/>
    </xf>
    <xf numFmtId="164" fontId="3" fillId="0" borderId="0" xfId="1" applyNumberFormat="1" applyFont="1" applyFill="1" applyBorder="1" applyAlignment="1" applyProtection="1">
      <alignment horizontal="right" vertical="center" indent="1"/>
    </xf>
    <xf numFmtId="0" fontId="0" fillId="0" borderId="0" xfId="0" applyFont="1" applyFill="1" applyBorder="1" applyAlignment="1" applyProtection="1">
      <alignment vertical="center" wrapText="1"/>
    </xf>
    <xf numFmtId="49" fontId="0" fillId="0" borderId="0" xfId="0" applyNumberFormat="1" applyFont="1" applyFill="1" applyBorder="1" applyAlignment="1" applyProtection="1">
      <alignment horizontal="left" vertical="center" wrapText="1" indent="1"/>
    </xf>
    <xf numFmtId="3" fontId="3" fillId="0" borderId="1" xfId="4" applyNumberFormat="1" applyFont="1" applyFill="1" applyBorder="1" applyAlignment="1" applyProtection="1">
      <alignment horizontal="right" vertical="center" indent="1"/>
    </xf>
    <xf numFmtId="0" fontId="3" fillId="5" borderId="29" xfId="4" applyFont="1" applyFill="1" applyBorder="1" applyAlignment="1" applyProtection="1">
      <alignment horizontal="right" vertical="center" indent="1"/>
      <protection locked="0"/>
    </xf>
    <xf numFmtId="0" fontId="3" fillId="3" borderId="19" xfId="4" applyFont="1" applyFill="1" applyBorder="1" applyProtection="1">
      <alignment horizontal="left" vertical="center" indent="1"/>
    </xf>
    <xf numFmtId="0" fontId="3" fillId="3" borderId="1" xfId="4" applyFont="1" applyFill="1" applyBorder="1" applyProtection="1">
      <alignment horizontal="left" vertical="center" indent="1"/>
    </xf>
    <xf numFmtId="0" fontId="3" fillId="3" borderId="1" xfId="5" applyFont="1" applyFill="1" applyBorder="1" applyAlignment="1" applyProtection="1">
      <alignment horizontal="left" vertical="center" indent="2"/>
    </xf>
    <xf numFmtId="0" fontId="3" fillId="3" borderId="19" xfId="5" applyFont="1" applyFill="1" applyBorder="1" applyProtection="1">
      <alignment horizontal="left" vertical="center" indent="1"/>
    </xf>
    <xf numFmtId="0" fontId="3" fillId="3" borderId="1" xfId="5" applyFont="1" applyFill="1" applyBorder="1" applyProtection="1">
      <alignment horizontal="left" vertical="center" indent="1"/>
    </xf>
    <xf numFmtId="165" fontId="3" fillId="3" borderId="1" xfId="4" applyNumberFormat="1" applyFont="1" applyFill="1" applyBorder="1" applyAlignment="1" applyProtection="1">
      <alignment horizontal="right" vertical="center" indent="1"/>
    </xf>
    <xf numFmtId="0" fontId="3" fillId="3" borderId="22" xfId="5" applyFont="1" applyFill="1" applyBorder="1" applyProtection="1">
      <alignment horizontal="left" vertical="center" indent="1"/>
    </xf>
    <xf numFmtId="0" fontId="3" fillId="3" borderId="23" xfId="5" applyFont="1" applyFill="1" applyBorder="1" applyProtection="1">
      <alignment horizontal="left" vertical="center" indent="1"/>
    </xf>
    <xf numFmtId="0" fontId="3" fillId="3" borderId="30" xfId="5" applyFont="1" applyFill="1" applyBorder="1" applyProtection="1">
      <alignment horizontal="left" vertical="center" indent="1"/>
    </xf>
    <xf numFmtId="0" fontId="3" fillId="3" borderId="31" xfId="5" applyFont="1" applyFill="1" applyBorder="1" applyProtection="1">
      <alignment horizontal="left" vertical="center" indent="1"/>
    </xf>
    <xf numFmtId="3" fontId="3" fillId="5" borderId="1" xfId="5" applyNumberFormat="1" applyFont="1" applyFill="1" applyBorder="1" applyAlignment="1" applyProtection="1">
      <alignment horizontal="right" vertical="center" indent="1"/>
      <protection locked="0"/>
    </xf>
    <xf numFmtId="3" fontId="3" fillId="5" borderId="1" xfId="4" applyNumberFormat="1" applyFont="1" applyFill="1" applyBorder="1" applyAlignment="1" applyProtection="1">
      <alignment horizontal="right" vertical="center" indent="1"/>
      <protection locked="0"/>
    </xf>
    <xf numFmtId="0" fontId="3" fillId="5" borderId="29" xfId="0" applyFont="1" applyFill="1" applyBorder="1" applyAlignment="1" applyProtection="1">
      <alignment horizontal="center" vertical="center"/>
      <protection locked="0"/>
    </xf>
    <xf numFmtId="0" fontId="3" fillId="3" borderId="32" xfId="4" applyFont="1" applyFill="1" applyBorder="1" applyProtection="1">
      <alignment horizontal="left" vertical="center" indent="1"/>
    </xf>
    <xf numFmtId="0" fontId="3" fillId="3" borderId="29" xfId="4" applyFont="1" applyFill="1" applyBorder="1" applyProtection="1">
      <alignment horizontal="left" vertical="center" indent="1"/>
    </xf>
    <xf numFmtId="0" fontId="3" fillId="3" borderId="29" xfId="5" applyFont="1" applyFill="1" applyBorder="1" applyAlignment="1" applyProtection="1">
      <alignment horizontal="left" vertical="center" indent="2"/>
    </xf>
    <xf numFmtId="166" fontId="3" fillId="5" borderId="1" xfId="4" applyNumberFormat="1" applyFont="1" applyFill="1" applyBorder="1" applyAlignment="1" applyProtection="1">
      <alignment horizontal="right" vertical="center" indent="1"/>
      <protection locked="0"/>
    </xf>
    <xf numFmtId="44" fontId="3" fillId="5" borderId="1" xfId="3" applyFont="1" applyFill="1" applyBorder="1" applyAlignment="1" applyProtection="1">
      <alignment horizontal="right" vertical="center" indent="1"/>
      <protection locked="0"/>
    </xf>
    <xf numFmtId="168" fontId="3" fillId="5" borderId="1" xfId="3" applyNumberFormat="1" applyFont="1" applyFill="1" applyBorder="1" applyAlignment="1" applyProtection="1">
      <alignment horizontal="right" vertical="center" indent="1"/>
      <protection locked="0"/>
    </xf>
    <xf numFmtId="168" fontId="3" fillId="3" borderId="23" xfId="3" applyNumberFormat="1" applyFont="1" applyFill="1" applyBorder="1" applyAlignment="1" applyProtection="1">
      <alignment horizontal="right" vertical="center" indent="1"/>
    </xf>
    <xf numFmtId="168" fontId="3" fillId="0" borderId="21" xfId="3" applyNumberFormat="1" applyFont="1" applyFill="1" applyBorder="1" applyAlignment="1" applyProtection="1">
      <alignment horizontal="right" vertical="center" indent="1"/>
    </xf>
    <xf numFmtId="168" fontId="3" fillId="0" borderId="23" xfId="3" applyNumberFormat="1" applyFont="1" applyFill="1" applyBorder="1" applyAlignment="1" applyProtection="1">
      <alignment horizontal="right" vertical="center" indent="1"/>
    </xf>
    <xf numFmtId="168" fontId="3" fillId="5" borderId="31" xfId="3" applyNumberFormat="1" applyFont="1" applyFill="1" applyBorder="1" applyAlignment="1" applyProtection="1">
      <alignment horizontal="right" vertical="center" indent="1"/>
      <protection locked="0"/>
    </xf>
    <xf numFmtId="44" fontId="4" fillId="3" borderId="23" xfId="3" applyFont="1" applyFill="1" applyBorder="1" applyAlignment="1" applyProtection="1">
      <alignment horizontal="right" vertical="center" indent="1"/>
    </xf>
    <xf numFmtId="44" fontId="4" fillId="0" borderId="23" xfId="3" applyFont="1" applyFill="1" applyBorder="1" applyAlignment="1" applyProtection="1">
      <alignment horizontal="right" vertical="center" indent="1"/>
    </xf>
    <xf numFmtId="44" fontId="4" fillId="3" borderId="31" xfId="3" applyFont="1" applyFill="1" applyBorder="1" applyAlignment="1" applyProtection="1">
      <alignment horizontal="right" vertical="center" indent="1"/>
    </xf>
    <xf numFmtId="0" fontId="3" fillId="3" borderId="33" xfId="5" applyFont="1" applyFill="1" applyBorder="1" applyProtection="1">
      <alignment horizontal="left" vertical="center" indent="1"/>
    </xf>
    <xf numFmtId="0" fontId="3" fillId="3" borderId="34" xfId="5" applyFont="1" applyFill="1" applyBorder="1" applyProtection="1">
      <alignment horizontal="left" vertical="center" indent="1"/>
    </xf>
    <xf numFmtId="0" fontId="3" fillId="3" borderId="26" xfId="5" applyFont="1" applyFill="1" applyBorder="1" applyProtection="1">
      <alignment horizontal="left" vertical="center" indent="1"/>
    </xf>
    <xf numFmtId="0" fontId="3" fillId="3" borderId="2" xfId="5" applyFont="1" applyFill="1" applyBorder="1" applyProtection="1">
      <alignment horizontal="left" vertical="center" indent="1"/>
    </xf>
    <xf numFmtId="44" fontId="4" fillId="3" borderId="2" xfId="3" applyFont="1" applyFill="1" applyBorder="1" applyAlignment="1" applyProtection="1">
      <alignment horizontal="right" vertical="center" indent="1"/>
    </xf>
    <xf numFmtId="0" fontId="3" fillId="3" borderId="18" xfId="4" applyFont="1" applyFill="1" applyBorder="1" applyProtection="1">
      <alignment horizontal="left" vertical="center" indent="1"/>
    </xf>
    <xf numFmtId="0" fontId="3" fillId="3" borderId="35" xfId="5" applyFont="1" applyFill="1" applyBorder="1" applyProtection="1">
      <alignment horizontal="left" vertical="center" indent="1"/>
    </xf>
    <xf numFmtId="0" fontId="3" fillId="3" borderId="21" xfId="5" applyFont="1" applyFill="1" applyBorder="1" applyProtection="1">
      <alignment horizontal="left" vertical="center" indent="1"/>
    </xf>
    <xf numFmtId="0" fontId="3" fillId="3" borderId="24" xfId="5" applyFont="1" applyFill="1" applyBorder="1" applyProtection="1">
      <alignment horizontal="left" vertical="center" indent="1"/>
    </xf>
    <xf numFmtId="44" fontId="4" fillId="3" borderId="36" xfId="3" applyFont="1" applyFill="1" applyBorder="1" applyAlignment="1" applyProtection="1">
      <alignment horizontal="right" vertical="center" indent="1"/>
    </xf>
    <xf numFmtId="44" fontId="4" fillId="0" borderId="2" xfId="3" applyFont="1" applyFill="1" applyBorder="1" applyAlignment="1" applyProtection="1">
      <alignment horizontal="right" vertical="center" indent="1"/>
    </xf>
    <xf numFmtId="44" fontId="4" fillId="0" borderId="28" xfId="3" applyFont="1" applyFill="1" applyBorder="1" applyAlignment="1" applyProtection="1">
      <alignment horizontal="right" vertical="center" indent="1"/>
    </xf>
    <xf numFmtId="49" fontId="4" fillId="4" borderId="37" xfId="1" applyNumberFormat="1" applyFont="1" applyFill="1" applyBorder="1" applyProtection="1">
      <alignment horizontal="left" vertical="center" indent="1"/>
    </xf>
    <xf numFmtId="49" fontId="4" fillId="3" borderId="38" xfId="1" applyNumberFormat="1" applyFont="1" applyFill="1" applyBorder="1" applyAlignment="1" applyProtection="1">
      <alignment horizontal="left" vertical="center" indent="1"/>
    </xf>
    <xf numFmtId="49" fontId="4" fillId="4" borderId="39" xfId="1" applyNumberFormat="1" applyFont="1" applyFill="1" applyBorder="1" applyAlignment="1" applyProtection="1">
      <alignment horizontal="left" vertical="center" indent="1"/>
    </xf>
    <xf numFmtId="49" fontId="4" fillId="3" borderId="40" xfId="1" applyNumberFormat="1" applyFont="1" applyFill="1" applyBorder="1" applyAlignment="1" applyProtection="1">
      <alignment horizontal="left" vertical="center" indent="1"/>
    </xf>
    <xf numFmtId="49" fontId="4" fillId="3" borderId="41" xfId="1" applyNumberFormat="1" applyFont="1" applyFill="1" applyBorder="1" applyAlignment="1" applyProtection="1">
      <alignment horizontal="left" vertical="center" indent="1"/>
    </xf>
    <xf numFmtId="49" fontId="4" fillId="4" borderId="42" xfId="1" applyNumberFormat="1" applyFont="1" applyFill="1" applyBorder="1" applyAlignment="1" applyProtection="1">
      <alignment horizontal="left" vertical="center" indent="1"/>
    </xf>
    <xf numFmtId="49" fontId="4" fillId="3" borderId="42" xfId="1" applyNumberFormat="1" applyFont="1" applyFill="1" applyBorder="1" applyAlignment="1" applyProtection="1">
      <alignment horizontal="left" vertical="center" indent="1"/>
    </xf>
    <xf numFmtId="44" fontId="3" fillId="5" borderId="34" xfId="3" applyFont="1" applyFill="1" applyBorder="1" applyAlignment="1" applyProtection="1">
      <alignment horizontal="right" vertical="center" indent="1"/>
      <protection locked="0"/>
    </xf>
    <xf numFmtId="168" fontId="3" fillId="5" borderId="25" xfId="3" applyNumberFormat="1" applyFont="1" applyFill="1" applyBorder="1" applyAlignment="1" applyProtection="1">
      <alignment horizontal="right" vertical="center" indent="1"/>
      <protection locked="0"/>
    </xf>
    <xf numFmtId="168" fontId="3" fillId="5" borderId="21" xfId="3" applyNumberFormat="1" applyFont="1" applyFill="1" applyBorder="1" applyAlignment="1" applyProtection="1">
      <alignment horizontal="right" vertical="center" indent="1"/>
      <protection locked="0"/>
    </xf>
    <xf numFmtId="168" fontId="3" fillId="5" borderId="28" xfId="3" applyNumberFormat="1" applyFont="1" applyFill="1" applyBorder="1" applyAlignment="1" applyProtection="1">
      <alignment horizontal="left" vertical="center" indent="1"/>
      <protection locked="0"/>
    </xf>
    <xf numFmtId="0" fontId="2" fillId="0" borderId="43" xfId="1" applyFont="1" applyFill="1" applyBorder="1" applyProtection="1">
      <alignment horizontal="left" vertical="center" indent="1"/>
    </xf>
    <xf numFmtId="49" fontId="2" fillId="0" borderId="43" xfId="1" applyNumberFormat="1" applyFont="1" applyFill="1" applyBorder="1" applyProtection="1">
      <alignment horizontal="left" vertical="center" indent="1"/>
    </xf>
    <xf numFmtId="164" fontId="2" fillId="0" borderId="43" xfId="1" applyNumberFormat="1" applyFont="1" applyFill="1" applyBorder="1" applyProtection="1">
      <alignment horizontal="left" vertical="center" indent="1"/>
    </xf>
    <xf numFmtId="0" fontId="3" fillId="0" borderId="0" xfId="1" applyFont="1" applyFill="1" applyBorder="1" applyProtection="1">
      <alignment horizontal="left" vertical="center" indent="1"/>
    </xf>
    <xf numFmtId="0" fontId="4" fillId="0" borderId="0" xfId="1" applyFont="1" applyFill="1" applyBorder="1" applyProtection="1">
      <alignment horizontal="left" vertical="center" indent="1"/>
    </xf>
    <xf numFmtId="164" fontId="3" fillId="0" borderId="0" xfId="1" applyNumberFormat="1" applyFont="1" applyFill="1" applyBorder="1" applyProtection="1">
      <alignment horizontal="left" vertical="center" indent="1"/>
    </xf>
    <xf numFmtId="49" fontId="3" fillId="0" borderId="0" xfId="1" applyNumberFormat="1" applyFont="1" applyFill="1" applyBorder="1" applyProtection="1">
      <alignment horizontal="left" vertical="center" indent="1"/>
    </xf>
    <xf numFmtId="0" fontId="0" fillId="0" borderId="0" xfId="0" applyFont="1" applyFill="1" applyBorder="1" applyAlignment="1">
      <alignment horizontal="left" vertical="center" indent="1"/>
    </xf>
    <xf numFmtId="0" fontId="5" fillId="0" borderId="0" xfId="0" applyFont="1" applyAlignment="1">
      <alignment horizontal="right" vertical="center"/>
    </xf>
    <xf numFmtId="0" fontId="5" fillId="0" borderId="0" xfId="0" applyFont="1" applyFill="1" applyBorder="1" applyAlignment="1">
      <alignment horizontal="left" vertical="center" indent="1"/>
    </xf>
    <xf numFmtId="3" fontId="5" fillId="0" borderId="0" xfId="0" applyNumberFormat="1" applyFont="1" applyFill="1" applyBorder="1" applyAlignment="1">
      <alignment horizontal="right" vertical="center"/>
    </xf>
    <xf numFmtId="166" fontId="5" fillId="0" borderId="0" xfId="0" applyNumberFormat="1" applyFont="1" applyFill="1" applyBorder="1" applyAlignment="1">
      <alignment horizontal="right" vertical="center"/>
    </xf>
    <xf numFmtId="44" fontId="5" fillId="0" borderId="0" xfId="3" applyNumberFormat="1" applyFont="1" applyFill="1" applyBorder="1" applyAlignment="1">
      <alignment horizontal="right" vertical="center"/>
    </xf>
    <xf numFmtId="0" fontId="5" fillId="0" borderId="46" xfId="0" applyFont="1" applyFill="1" applyBorder="1" applyAlignment="1">
      <alignment horizontal="left" vertical="center" indent="1"/>
    </xf>
    <xf numFmtId="169" fontId="5" fillId="0" borderId="0" xfId="2" applyNumberFormat="1" applyFont="1" applyFill="1" applyBorder="1" applyAlignment="1">
      <alignment horizontal="right" vertical="center"/>
    </xf>
    <xf numFmtId="170" fontId="5" fillId="0" borderId="0" xfId="2" applyNumberFormat="1" applyFont="1" applyFill="1" applyBorder="1" applyAlignment="1">
      <alignment horizontal="right" vertical="center"/>
    </xf>
    <xf numFmtId="0" fontId="3" fillId="4" borderId="47" xfId="5" applyFont="1" applyFill="1" applyBorder="1" applyProtection="1">
      <alignment horizontal="left" vertical="center" indent="1"/>
    </xf>
    <xf numFmtId="0" fontId="4" fillId="4" borderId="48" xfId="5" applyFont="1" applyFill="1" applyBorder="1" applyAlignment="1" applyProtection="1">
      <alignment horizontal="right" vertical="center" indent="1"/>
    </xf>
    <xf numFmtId="0" fontId="4" fillId="4" borderId="0" xfId="5" applyFont="1" applyFill="1" applyBorder="1" applyAlignment="1" applyProtection="1">
      <alignment horizontal="right" vertical="center" indent="1"/>
    </xf>
    <xf numFmtId="44" fontId="4" fillId="0" borderId="0" xfId="3" applyFont="1" applyFill="1" applyBorder="1" applyAlignment="1" applyProtection="1">
      <alignment horizontal="right" vertical="center" indent="1"/>
    </xf>
    <xf numFmtId="49" fontId="4" fillId="4" borderId="49" xfId="1" applyNumberFormat="1" applyFont="1" applyFill="1" applyBorder="1" applyAlignment="1" applyProtection="1">
      <alignment horizontal="left" vertical="center" indent="1"/>
    </xf>
    <xf numFmtId="44" fontId="8" fillId="0" borderId="50" xfId="3" applyFont="1" applyFill="1" applyBorder="1" applyAlignment="1">
      <alignment horizontal="right" vertical="center"/>
    </xf>
    <xf numFmtId="168" fontId="5" fillId="0" borderId="51" xfId="3" applyNumberFormat="1" applyFont="1" applyFill="1" applyBorder="1" applyAlignment="1">
      <alignment horizontal="right" vertical="center"/>
    </xf>
    <xf numFmtId="0" fontId="8" fillId="0" borderId="52" xfId="1" applyFont="1" applyFill="1" applyBorder="1" applyAlignment="1">
      <alignment horizontal="left" vertical="center" indent="1"/>
    </xf>
    <xf numFmtId="0" fontId="0" fillId="0" borderId="50" xfId="0" applyBorder="1" applyAlignment="1">
      <alignment vertical="center"/>
    </xf>
    <xf numFmtId="0" fontId="9" fillId="0" borderId="53" xfId="0" applyFont="1" applyFill="1" applyBorder="1" applyAlignment="1">
      <alignment vertical="center"/>
    </xf>
    <xf numFmtId="168" fontId="5" fillId="0" borderId="54" xfId="3" applyNumberFormat="1" applyFont="1" applyFill="1" applyBorder="1" applyAlignment="1">
      <alignment horizontal="right" vertical="center"/>
    </xf>
    <xf numFmtId="0" fontId="3" fillId="0" borderId="35" xfId="5" applyFont="1" applyFill="1" applyBorder="1" applyProtection="1">
      <alignment horizontal="left" vertical="center" indent="1"/>
    </xf>
    <xf numFmtId="168" fontId="3" fillId="3" borderId="1" xfId="3" applyNumberFormat="1" applyFont="1" applyFill="1" applyBorder="1" applyAlignment="1" applyProtection="1">
      <alignment horizontal="right" vertical="center" indent="1"/>
      <protection locked="0"/>
    </xf>
    <xf numFmtId="0" fontId="3" fillId="5" borderId="55" xfId="5" applyFont="1" applyFill="1" applyBorder="1" applyAlignment="1" applyProtection="1">
      <alignment horizontal="right" vertical="center" indent="1"/>
      <protection locked="0"/>
    </xf>
    <xf numFmtId="0" fontId="3" fillId="5" borderId="56" xfId="0" applyFont="1" applyFill="1" applyBorder="1" applyAlignment="1" applyProtection="1">
      <alignment horizontal="center" vertical="center"/>
      <protection locked="0"/>
    </xf>
    <xf numFmtId="167" fontId="3" fillId="5" borderId="55" xfId="5" applyNumberFormat="1" applyFont="1" applyFill="1" applyBorder="1" applyAlignment="1" applyProtection="1">
      <alignment horizontal="right" vertical="center" indent="1"/>
      <protection locked="0"/>
    </xf>
    <xf numFmtId="0" fontId="3" fillId="0" borderId="55" xfId="5" applyFont="1" applyFill="1" applyBorder="1" applyProtection="1">
      <alignment horizontal="left" vertical="center" indent="1"/>
    </xf>
    <xf numFmtId="0" fontId="3" fillId="0" borderId="57" xfId="5" applyFont="1" applyFill="1" applyBorder="1" applyProtection="1">
      <alignment horizontal="left" vertical="center" indent="1"/>
    </xf>
    <xf numFmtId="0" fontId="3" fillId="0" borderId="51" xfId="5" applyFont="1" applyFill="1" applyBorder="1" applyProtection="1">
      <alignment horizontal="left" vertical="center" indent="1"/>
    </xf>
    <xf numFmtId="0" fontId="3" fillId="0" borderId="58" xfId="5" applyFont="1" applyFill="1" applyBorder="1" applyProtection="1">
      <alignment horizontal="left" vertical="center" indent="1"/>
    </xf>
    <xf numFmtId="0" fontId="0" fillId="3" borderId="59" xfId="0" applyFont="1" applyFill="1" applyBorder="1" applyAlignment="1" applyProtection="1">
      <alignment vertical="center"/>
    </xf>
    <xf numFmtId="0" fontId="0" fillId="3" borderId="60" xfId="0" applyFont="1" applyFill="1" applyBorder="1" applyAlignment="1" applyProtection="1">
      <alignment vertical="center"/>
    </xf>
    <xf numFmtId="0" fontId="3" fillId="3" borderId="60" xfId="5" applyFont="1" applyFill="1" applyBorder="1" applyProtection="1">
      <alignment horizontal="left" vertical="center" indent="1"/>
    </xf>
    <xf numFmtId="168" fontId="3" fillId="0" borderId="55" xfId="3" applyNumberFormat="1" applyFont="1" applyFill="1" applyBorder="1" applyAlignment="1" applyProtection="1">
      <alignment horizontal="right" vertical="center" indent="1"/>
    </xf>
    <xf numFmtId="168" fontId="3" fillId="5" borderId="1" xfId="3" applyNumberFormat="1" applyFont="1" applyFill="1" applyBorder="1" applyAlignment="1" applyProtection="1">
      <alignment horizontal="right" vertical="center" indent="1"/>
    </xf>
    <xf numFmtId="0" fontId="0" fillId="0" borderId="0" xfId="0" applyFont="1" applyFill="1" applyBorder="1" applyAlignment="1" applyProtection="1">
      <alignment horizontal="center" vertical="center"/>
    </xf>
    <xf numFmtId="0" fontId="0" fillId="0" borderId="0" xfId="0" applyAlignment="1">
      <alignment vertical="center"/>
    </xf>
    <xf numFmtId="0" fontId="0" fillId="8" borderId="0" xfId="0" applyFont="1" applyFill="1" applyBorder="1" applyAlignment="1" applyProtection="1">
      <alignment vertical="center"/>
    </xf>
    <xf numFmtId="0" fontId="0" fillId="8" borderId="0" xfId="0" applyFont="1" applyFill="1" applyBorder="1" applyAlignment="1" applyProtection="1">
      <alignment horizontal="center" vertical="center"/>
    </xf>
    <xf numFmtId="0" fontId="0" fillId="8" borderId="0" xfId="0" applyFont="1" applyFill="1" applyBorder="1" applyAlignment="1" applyProtection="1">
      <alignment vertical="center" wrapText="1"/>
    </xf>
    <xf numFmtId="0" fontId="0" fillId="8" borderId="0" xfId="0" applyFont="1" applyFill="1" applyBorder="1" applyAlignment="1" applyProtection="1">
      <alignment horizontal="left" vertical="center" wrapText="1" indent="1"/>
    </xf>
    <xf numFmtId="0" fontId="2" fillId="8" borderId="0" xfId="0" applyFont="1" applyFill="1" applyBorder="1" applyAlignment="1" applyProtection="1">
      <alignment vertical="center"/>
    </xf>
    <xf numFmtId="0" fontId="0" fillId="8" borderId="0" xfId="0" applyFill="1" applyBorder="1" applyAlignment="1" applyProtection="1">
      <alignment vertical="center"/>
    </xf>
    <xf numFmtId="49" fontId="0" fillId="8" borderId="0" xfId="0" applyNumberFormat="1" applyFont="1" applyFill="1" applyBorder="1" applyAlignment="1" applyProtection="1">
      <alignment horizontal="left" vertical="center" wrapText="1" indent="1"/>
    </xf>
    <xf numFmtId="0" fontId="4" fillId="0" borderId="118" xfId="0" applyFont="1" applyFill="1" applyBorder="1" applyAlignment="1" applyProtection="1">
      <alignment horizontal="left" vertical="center" indent="1"/>
    </xf>
    <xf numFmtId="0" fontId="4" fillId="0" borderId="103" xfId="0" applyFont="1" applyFill="1" applyBorder="1" applyAlignment="1" applyProtection="1">
      <alignment horizontal="left" vertical="center" indent="1"/>
    </xf>
    <xf numFmtId="0" fontId="4" fillId="0" borderId="104" xfId="0" applyFont="1" applyFill="1" applyBorder="1" applyAlignment="1" applyProtection="1">
      <alignment horizontal="left" vertical="center" indent="1"/>
    </xf>
    <xf numFmtId="0" fontId="0" fillId="8" borderId="46" xfId="0" applyFont="1" applyFill="1" applyBorder="1" applyAlignment="1" applyProtection="1">
      <alignment vertical="center"/>
    </xf>
    <xf numFmtId="0" fontId="0" fillId="8" borderId="4" xfId="0" applyFont="1" applyFill="1" applyBorder="1" applyAlignment="1" applyProtection="1">
      <alignment vertical="center"/>
    </xf>
    <xf numFmtId="0" fontId="0" fillId="8" borderId="5" xfId="0" applyFont="1" applyFill="1" applyBorder="1" applyAlignment="1" applyProtection="1">
      <alignment vertical="center"/>
    </xf>
    <xf numFmtId="0" fontId="2" fillId="0" borderId="0" xfId="0" applyFont="1" applyAlignment="1">
      <alignment vertical="center"/>
    </xf>
    <xf numFmtId="0" fontId="4" fillId="0" borderId="0" xfId="0" applyFont="1" applyAlignment="1">
      <alignment vertical="center"/>
    </xf>
    <xf numFmtId="0" fontId="0" fillId="0" borderId="125" xfId="0" applyBorder="1" applyAlignment="1">
      <alignment horizontal="left" vertical="center" indent="1"/>
    </xf>
    <xf numFmtId="0" fontId="0" fillId="9" borderId="125" xfId="0" applyFill="1" applyBorder="1" applyAlignment="1">
      <alignment horizontal="left" vertical="center" indent="1"/>
    </xf>
    <xf numFmtId="0" fontId="0" fillId="9" borderId="126" xfId="0" applyFill="1" applyBorder="1" applyAlignment="1">
      <alignment horizontal="left" vertical="center" indent="1"/>
    </xf>
    <xf numFmtId="0" fontId="0" fillId="0" borderId="127" xfId="0" applyBorder="1" applyAlignment="1">
      <alignment horizontal="left" vertical="center" indent="1"/>
    </xf>
    <xf numFmtId="0" fontId="0" fillId="0" borderId="128" xfId="0" applyBorder="1" applyAlignment="1">
      <alignment horizontal="left" vertical="center" indent="1"/>
    </xf>
    <xf numFmtId="0" fontId="0" fillId="9" borderId="127" xfId="0" applyFill="1" applyBorder="1" applyAlignment="1">
      <alignment horizontal="left" vertical="center" indent="1"/>
    </xf>
    <xf numFmtId="0" fontId="0" fillId="9" borderId="128" xfId="0" applyFill="1" applyBorder="1" applyAlignment="1">
      <alignment horizontal="left" vertical="center" indent="1"/>
    </xf>
    <xf numFmtId="0" fontId="0" fillId="9" borderId="128" xfId="0" applyFill="1" applyBorder="1" applyAlignment="1">
      <alignment horizontal="left" vertical="center" wrapText="1" indent="1"/>
    </xf>
    <xf numFmtId="0" fontId="0" fillId="0" borderId="131" xfId="0" applyBorder="1" applyAlignment="1">
      <alignment horizontal="left" vertical="center" indent="1"/>
    </xf>
    <xf numFmtId="0" fontId="0" fillId="0" borderId="132" xfId="0" applyBorder="1" applyAlignment="1">
      <alignment horizontal="left" vertical="center" indent="1"/>
    </xf>
    <xf numFmtId="0" fontId="0" fillId="9" borderId="131" xfId="0" applyFill="1" applyBorder="1" applyAlignment="1">
      <alignment horizontal="left" vertical="center" indent="1"/>
    </xf>
    <xf numFmtId="0" fontId="0" fillId="9" borderId="132" xfId="0" applyFill="1" applyBorder="1" applyAlignment="1">
      <alignment horizontal="left" vertical="center" indent="1"/>
    </xf>
    <xf numFmtId="0" fontId="0" fillId="9" borderId="133" xfId="0" applyFill="1" applyBorder="1" applyAlignment="1">
      <alignment horizontal="left" vertical="center" indent="1"/>
    </xf>
    <xf numFmtId="0" fontId="0" fillId="9" borderId="134" xfId="0" applyFill="1" applyBorder="1" applyAlignment="1">
      <alignment horizontal="left" vertical="center" indent="1"/>
    </xf>
    <xf numFmtId="0" fontId="0" fillId="9" borderId="132" xfId="0" applyFill="1" applyBorder="1" applyAlignment="1">
      <alignment horizontal="left" vertical="center" wrapText="1" indent="1"/>
    </xf>
    <xf numFmtId="0" fontId="0" fillId="0" borderId="132" xfId="0" applyBorder="1" applyAlignment="1">
      <alignment horizontal="left" vertical="center" wrapText="1" indent="1"/>
    </xf>
    <xf numFmtId="0" fontId="0" fillId="0" borderId="129" xfId="0" applyBorder="1" applyAlignment="1">
      <alignment horizontal="left" vertical="center" indent="1"/>
    </xf>
    <xf numFmtId="0" fontId="0" fillId="0" borderId="130" xfId="0" applyBorder="1" applyAlignment="1">
      <alignment horizontal="left" vertical="center" indent="1"/>
    </xf>
    <xf numFmtId="0" fontId="15" fillId="0" borderId="0" xfId="1" applyFont="1" applyFill="1" applyBorder="1" applyAlignment="1" applyProtection="1">
      <alignment vertical="center"/>
    </xf>
    <xf numFmtId="0" fontId="4" fillId="0" borderId="0" xfId="0" applyFont="1" applyAlignment="1">
      <alignment horizontal="center" vertical="center"/>
    </xf>
    <xf numFmtId="0" fontId="0" fillId="0" borderId="136" xfId="0" applyBorder="1" applyAlignment="1">
      <alignment horizontal="left" vertical="center" indent="1"/>
    </xf>
    <xf numFmtId="0" fontId="0" fillId="9" borderId="136" xfId="0" applyFill="1" applyBorder="1" applyAlignment="1">
      <alignment horizontal="left" vertical="center" indent="1"/>
    </xf>
    <xf numFmtId="0" fontId="0" fillId="9" borderId="137" xfId="0" applyFill="1" applyBorder="1" applyAlignment="1">
      <alignment horizontal="left" vertical="center" indent="1"/>
    </xf>
    <xf numFmtId="0" fontId="0" fillId="0" borderId="138" xfId="0" applyBorder="1" applyAlignment="1">
      <alignment horizontal="left" vertical="center" indent="1"/>
    </xf>
    <xf numFmtId="0" fontId="0" fillId="9" borderId="138" xfId="0" applyFill="1" applyBorder="1" applyAlignment="1">
      <alignment horizontal="left" vertical="center" indent="1"/>
    </xf>
    <xf numFmtId="0" fontId="0" fillId="9" borderId="135" xfId="0" applyFill="1" applyBorder="1" applyAlignment="1">
      <alignment horizontal="left" vertical="center" indent="1"/>
    </xf>
    <xf numFmtId="0" fontId="0" fillId="9" borderId="136" xfId="0" applyFill="1" applyBorder="1" applyAlignment="1">
      <alignment horizontal="left" vertical="center" wrapText="1" indent="1"/>
    </xf>
    <xf numFmtId="0" fontId="0" fillId="0" borderId="136" xfId="0" applyBorder="1" applyAlignment="1">
      <alignment horizontal="left" vertical="center" wrapText="1" indent="1"/>
    </xf>
    <xf numFmtId="0" fontId="0" fillId="9" borderId="141" xfId="0" applyFill="1" applyBorder="1" applyAlignment="1">
      <alignment horizontal="left" vertical="center" indent="1"/>
    </xf>
    <xf numFmtId="0" fontId="0" fillId="0" borderId="137" xfId="0" applyBorder="1" applyAlignment="1">
      <alignment horizontal="left" vertical="center" indent="1"/>
    </xf>
    <xf numFmtId="0" fontId="4" fillId="4" borderId="70" xfId="1" applyFont="1" applyFill="1" applyBorder="1" applyAlignment="1" applyProtection="1">
      <alignment vertical="center"/>
    </xf>
    <xf numFmtId="0" fontId="4" fillId="4" borderId="122" xfId="1" applyFont="1" applyFill="1" applyBorder="1" applyAlignment="1" applyProtection="1">
      <alignment vertical="center"/>
    </xf>
    <xf numFmtId="2" fontId="3" fillId="3" borderId="1" xfId="4" applyNumberFormat="1" applyFont="1" applyFill="1" applyBorder="1" applyAlignment="1" applyProtection="1">
      <alignment horizontal="center" vertical="center"/>
      <protection locked="0"/>
    </xf>
    <xf numFmtId="0" fontId="0" fillId="0" borderId="127" xfId="0" applyFill="1" applyBorder="1" applyAlignment="1">
      <alignment horizontal="left" vertical="center" indent="1"/>
    </xf>
    <xf numFmtId="0" fontId="0" fillId="0" borderId="136" xfId="0" applyFill="1" applyBorder="1" applyAlignment="1">
      <alignment horizontal="left" vertical="center" wrapText="1" indent="1"/>
    </xf>
    <xf numFmtId="0" fontId="0" fillId="0" borderId="128" xfId="0" applyFill="1" applyBorder="1" applyAlignment="1">
      <alignment horizontal="left" vertical="center" indent="1"/>
    </xf>
    <xf numFmtId="0" fontId="0" fillId="0" borderId="136" xfId="0" applyFill="1" applyBorder="1" applyAlignment="1">
      <alignment horizontal="left" vertical="center" indent="1"/>
    </xf>
    <xf numFmtId="0" fontId="0" fillId="0" borderId="129" xfId="0" applyFill="1" applyBorder="1" applyAlignment="1">
      <alignment horizontal="left" vertical="center" indent="1"/>
    </xf>
    <xf numFmtId="0" fontId="0" fillId="0" borderId="137" xfId="0" applyFill="1" applyBorder="1" applyAlignment="1">
      <alignment horizontal="left" vertical="center" indent="1"/>
    </xf>
    <xf numFmtId="0" fontId="0" fillId="0" borderId="130" xfId="0" applyFill="1" applyBorder="1" applyAlignment="1">
      <alignment horizontal="left" vertical="center" indent="1"/>
    </xf>
    <xf numFmtId="164" fontId="20" fillId="10" borderId="44" xfId="1" applyNumberFormat="1" applyFont="1" applyFill="1" applyBorder="1" applyAlignment="1" applyProtection="1">
      <alignment horizontal="right" vertical="center" indent="1"/>
    </xf>
    <xf numFmtId="49" fontId="20" fillId="10" borderId="45" xfId="1" applyNumberFormat="1" applyFont="1" applyFill="1" applyBorder="1" applyAlignment="1" applyProtection="1">
      <alignment horizontal="left" vertical="center" indent="1"/>
    </xf>
    <xf numFmtId="0" fontId="2" fillId="0" borderId="147" xfId="1" applyFont="1" applyFill="1" applyBorder="1" applyProtection="1">
      <alignment horizontal="left" vertical="center" indent="1"/>
    </xf>
    <xf numFmtId="8" fontId="2" fillId="0" borderId="147" xfId="1" applyNumberFormat="1" applyFont="1" applyFill="1" applyBorder="1" applyProtection="1">
      <alignment horizontal="left" vertical="center" indent="1"/>
    </xf>
    <xf numFmtId="8" fontId="2" fillId="0" borderId="147" xfId="1" applyNumberFormat="1" applyFont="1" applyFill="1" applyBorder="1" applyAlignment="1" applyProtection="1">
      <alignment horizontal="center" vertical="center"/>
    </xf>
    <xf numFmtId="49" fontId="2" fillId="0" borderId="147" xfId="1" applyNumberFormat="1" applyFont="1" applyFill="1" applyBorder="1" applyProtection="1">
      <alignment horizontal="left" vertical="center" indent="1"/>
    </xf>
    <xf numFmtId="49" fontId="19" fillId="10" borderId="5" xfId="1" applyNumberFormat="1" applyFont="1" applyFill="1" applyBorder="1" applyAlignment="1" applyProtection="1">
      <alignment horizontal="left" vertical="center" indent="1"/>
    </xf>
    <xf numFmtId="44" fontId="19" fillId="10" borderId="96" xfId="3" applyFont="1" applyFill="1" applyBorder="1" applyAlignment="1" applyProtection="1">
      <alignment horizontal="right" vertical="center"/>
    </xf>
    <xf numFmtId="49" fontId="19" fillId="10" borderId="53" xfId="1" applyNumberFormat="1" applyFont="1" applyFill="1" applyBorder="1" applyAlignment="1" applyProtection="1">
      <alignment horizontal="left" vertical="center" indent="1"/>
    </xf>
    <xf numFmtId="49" fontId="19" fillId="10" borderId="149" xfId="1" applyNumberFormat="1" applyFont="1" applyFill="1" applyBorder="1" applyAlignment="1" applyProtection="1">
      <alignment horizontal="center" vertical="center"/>
    </xf>
    <xf numFmtId="44" fontId="19" fillId="10" borderId="50" xfId="3" applyFont="1" applyFill="1" applyBorder="1" applyAlignment="1" applyProtection="1">
      <alignment horizontal="right" vertical="center" indent="1"/>
    </xf>
    <xf numFmtId="44" fontId="19" fillId="10" borderId="150" xfId="3" applyFont="1" applyFill="1" applyBorder="1" applyAlignment="1" applyProtection="1">
      <alignment horizontal="right" vertical="center" indent="1"/>
    </xf>
    <xf numFmtId="0" fontId="0" fillId="0" borderId="0" xfId="0" applyFont="1" applyFill="1" applyBorder="1" applyAlignment="1" applyProtection="1">
      <alignment horizontal="center" vertical="center"/>
    </xf>
    <xf numFmtId="0" fontId="0" fillId="0" borderId="0" xfId="0" applyAlignment="1">
      <alignment vertical="center"/>
    </xf>
    <xf numFmtId="0" fontId="4" fillId="3" borderId="100" xfId="5" applyFont="1" applyFill="1" applyBorder="1" applyAlignment="1" applyProtection="1">
      <alignment horizontal="right" vertical="center" indent="1"/>
    </xf>
    <xf numFmtId="0" fontId="4" fillId="3" borderId="101" xfId="5" applyFont="1" applyFill="1" applyBorder="1" applyAlignment="1" applyProtection="1">
      <alignment horizontal="right" vertical="center" indent="1"/>
    </xf>
    <xf numFmtId="0" fontId="3" fillId="3" borderId="85" xfId="5" applyFont="1" applyFill="1" applyBorder="1" applyProtection="1">
      <alignment horizontal="left" vertical="center" indent="1"/>
    </xf>
    <xf numFmtId="0" fontId="3" fillId="3" borderId="7" xfId="5" applyFont="1" applyFill="1" applyBorder="1" applyProtection="1">
      <alignment horizontal="left" vertical="center" indent="1"/>
    </xf>
    <xf numFmtId="0" fontId="3" fillId="3" borderId="86" xfId="5" applyFont="1" applyFill="1" applyBorder="1" applyProtection="1">
      <alignment horizontal="left" vertical="center" indent="1"/>
    </xf>
    <xf numFmtId="0" fontId="3" fillId="4" borderId="69" xfId="4" applyFont="1" applyFill="1" applyBorder="1" applyProtection="1">
      <alignment horizontal="left" vertical="center" indent="1"/>
    </xf>
    <xf numFmtId="0" fontId="3" fillId="4" borderId="70" xfId="4" applyFont="1" applyFill="1" applyBorder="1" applyProtection="1">
      <alignment horizontal="left" vertical="center" indent="1"/>
    </xf>
    <xf numFmtId="0" fontId="3" fillId="4" borderId="78" xfId="4" applyFont="1" applyFill="1" applyBorder="1" applyProtection="1">
      <alignment horizontal="left" vertical="center" indent="1"/>
    </xf>
    <xf numFmtId="0" fontId="3" fillId="3" borderId="69" xfId="4" applyFont="1" applyFill="1" applyBorder="1" applyProtection="1">
      <alignment horizontal="left" vertical="center" indent="1"/>
    </xf>
    <xf numFmtId="0" fontId="3" fillId="3" borderId="70" xfId="4" applyFont="1" applyFill="1" applyBorder="1" applyProtection="1">
      <alignment horizontal="left" vertical="center" indent="1"/>
    </xf>
    <xf numFmtId="0" fontId="3" fillId="3" borderId="78" xfId="4" applyFont="1" applyFill="1" applyBorder="1" applyProtection="1">
      <alignment horizontal="left" vertical="center" indent="1"/>
    </xf>
    <xf numFmtId="0" fontId="4" fillId="4" borderId="90" xfId="5" applyFont="1" applyFill="1" applyBorder="1" applyAlignment="1" applyProtection="1">
      <alignment horizontal="right" vertical="center" indent="1"/>
    </xf>
    <xf numFmtId="0" fontId="4" fillId="4" borderId="91" xfId="5" applyFont="1" applyFill="1" applyBorder="1" applyAlignment="1" applyProtection="1">
      <alignment horizontal="right" vertical="center" indent="1"/>
    </xf>
    <xf numFmtId="0" fontId="4" fillId="4" borderId="71" xfId="1" applyFont="1" applyFill="1" applyBorder="1" applyAlignment="1" applyProtection="1">
      <alignment horizontal="right" vertical="center" indent="1"/>
    </xf>
    <xf numFmtId="0" fontId="4" fillId="4" borderId="72" xfId="1" applyFont="1" applyFill="1" applyBorder="1" applyAlignment="1" applyProtection="1">
      <alignment horizontal="right" vertical="center" indent="1"/>
    </xf>
    <xf numFmtId="0" fontId="4" fillId="3" borderId="76" xfId="1" applyFont="1" applyFill="1" applyBorder="1" applyAlignment="1" applyProtection="1">
      <alignment horizontal="right" vertical="center" indent="1"/>
    </xf>
    <xf numFmtId="0" fontId="4" fillId="3" borderId="77" xfId="1" applyFont="1" applyFill="1" applyBorder="1" applyAlignment="1" applyProtection="1">
      <alignment horizontal="right" vertical="center" indent="1"/>
    </xf>
    <xf numFmtId="0" fontId="3" fillId="3" borderId="69" xfId="5" applyFont="1" applyFill="1" applyBorder="1" applyProtection="1">
      <alignment horizontal="left" vertical="center" indent="1"/>
    </xf>
    <xf numFmtId="0" fontId="3" fillId="3" borderId="70" xfId="5" applyFont="1" applyFill="1" applyBorder="1" applyProtection="1">
      <alignment horizontal="left" vertical="center" indent="1"/>
    </xf>
    <xf numFmtId="0" fontId="3" fillId="3" borderId="78" xfId="5" applyFont="1" applyFill="1" applyBorder="1" applyProtection="1">
      <alignment horizontal="left" vertical="center" indent="1"/>
    </xf>
    <xf numFmtId="0" fontId="3" fillId="4" borderId="62" xfId="5" applyFont="1" applyFill="1" applyBorder="1" applyProtection="1">
      <alignment horizontal="left" vertical="center" indent="1"/>
    </xf>
    <xf numFmtId="0" fontId="3" fillId="4" borderId="63" xfId="5" applyFont="1" applyFill="1" applyBorder="1" applyProtection="1">
      <alignment horizontal="left" vertical="center" indent="1"/>
    </xf>
    <xf numFmtId="0" fontId="3" fillId="4" borderId="61" xfId="5" applyFont="1" applyFill="1" applyBorder="1" applyProtection="1">
      <alignment horizontal="left" vertical="center" indent="1"/>
    </xf>
    <xf numFmtId="0" fontId="19" fillId="10" borderId="116" xfId="1" applyFont="1" applyFill="1" applyBorder="1" applyAlignment="1" applyProtection="1">
      <alignment horizontal="left" vertical="center"/>
    </xf>
    <xf numFmtId="0" fontId="19" fillId="10" borderId="117" xfId="1" applyFont="1" applyFill="1" applyBorder="1" applyAlignment="1" applyProtection="1">
      <alignment horizontal="left" vertical="center"/>
    </xf>
    <xf numFmtId="0" fontId="19" fillId="10" borderId="93" xfId="1" applyFont="1" applyFill="1" applyBorder="1" applyAlignment="1" applyProtection="1">
      <alignment horizontal="left" vertical="center"/>
    </xf>
    <xf numFmtId="0" fontId="19" fillId="10" borderId="94" xfId="1" applyFont="1" applyFill="1" applyBorder="1" applyAlignment="1" applyProtection="1">
      <alignment horizontal="left" vertical="center"/>
    </xf>
    <xf numFmtId="0" fontId="19" fillId="10" borderId="92" xfId="1" applyFont="1" applyFill="1" applyBorder="1" applyAlignment="1" applyProtection="1">
      <alignment horizontal="left" vertical="center"/>
    </xf>
    <xf numFmtId="0" fontId="19" fillId="10" borderId="95" xfId="1" applyFont="1" applyFill="1" applyBorder="1" applyAlignment="1" applyProtection="1">
      <alignment horizontal="right" vertical="center" indent="1"/>
    </xf>
    <xf numFmtId="0" fontId="19" fillId="10" borderId="96" xfId="1" applyFont="1" applyFill="1" applyBorder="1" applyAlignment="1" applyProtection="1">
      <alignment horizontal="right" vertical="center" indent="1"/>
    </xf>
    <xf numFmtId="0" fontId="4" fillId="3" borderId="69" xfId="1" applyFont="1" applyFill="1" applyBorder="1" applyAlignment="1" applyProtection="1">
      <alignment horizontal="left" vertical="center" indent="1"/>
    </xf>
    <xf numFmtId="0" fontId="4" fillId="3" borderId="70" xfId="1" applyFont="1" applyFill="1" applyBorder="1" applyAlignment="1" applyProtection="1">
      <alignment horizontal="left" vertical="center" indent="1"/>
    </xf>
    <xf numFmtId="0" fontId="4" fillId="3" borderId="9" xfId="1" applyFont="1" applyFill="1" applyBorder="1" applyAlignment="1" applyProtection="1">
      <alignment horizontal="left" vertical="center" indent="1"/>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122" xfId="0" applyFont="1" applyFill="1" applyBorder="1" applyAlignment="1" applyProtection="1">
      <alignment horizontal="center" vertical="center"/>
      <protection locked="0"/>
    </xf>
    <xf numFmtId="0" fontId="19" fillId="10" borderId="79" xfId="1" applyFont="1" applyFill="1" applyBorder="1" applyAlignment="1" applyProtection="1">
      <alignment horizontal="right" vertical="center" indent="1"/>
    </xf>
    <xf numFmtId="0" fontId="19" fillId="10" borderId="80" xfId="1" applyFont="1" applyFill="1" applyBorder="1" applyAlignment="1" applyProtection="1">
      <alignment horizontal="right" vertical="center" indent="1"/>
    </xf>
    <xf numFmtId="0" fontId="19" fillId="10" borderId="148" xfId="1" applyFont="1" applyFill="1" applyBorder="1" applyAlignment="1" applyProtection="1">
      <alignment horizontal="right" vertical="center" indent="1"/>
    </xf>
    <xf numFmtId="0" fontId="19" fillId="10" borderId="81" xfId="1" applyFont="1" applyFill="1" applyBorder="1" applyAlignment="1" applyProtection="1">
      <alignment horizontal="left" vertical="center"/>
    </xf>
    <xf numFmtId="0" fontId="19" fillId="10" borderId="82" xfId="1" applyFont="1" applyFill="1" applyBorder="1" applyAlignment="1" applyProtection="1">
      <alignment horizontal="left" vertical="center"/>
    </xf>
    <xf numFmtId="0" fontId="19" fillId="10" borderId="83" xfId="1" applyFont="1" applyFill="1" applyBorder="1" applyAlignment="1" applyProtection="1">
      <alignment horizontal="left" vertical="center"/>
    </xf>
    <xf numFmtId="0" fontId="4" fillId="5" borderId="56" xfId="0" applyFont="1" applyFill="1" applyBorder="1" applyAlignment="1" applyProtection="1">
      <alignment horizontal="center" vertical="center"/>
      <protection locked="0"/>
    </xf>
    <xf numFmtId="0" fontId="4" fillId="5" borderId="119"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84" xfId="0" applyFont="1" applyFill="1" applyBorder="1" applyAlignment="1" applyProtection="1">
      <alignment horizontal="center" vertical="center"/>
      <protection locked="0"/>
    </xf>
    <xf numFmtId="0" fontId="4" fillId="5" borderId="120" xfId="0" applyFont="1" applyFill="1" applyBorder="1" applyAlignment="1" applyProtection="1">
      <alignment horizontal="center" vertical="center"/>
      <protection locked="0"/>
    </xf>
    <xf numFmtId="0" fontId="4" fillId="5" borderId="121" xfId="0" applyFont="1" applyFill="1" applyBorder="1" applyAlignment="1" applyProtection="1">
      <alignment horizontal="center" vertical="center"/>
      <protection locked="0"/>
    </xf>
    <xf numFmtId="0" fontId="19" fillId="10" borderId="52" xfId="1" applyFont="1" applyFill="1" applyBorder="1" applyAlignment="1" applyProtection="1">
      <alignment horizontal="right" vertical="center" indent="1"/>
    </xf>
    <xf numFmtId="0" fontId="19" fillId="10" borderId="50" xfId="1" applyFont="1" applyFill="1" applyBorder="1" applyAlignment="1" applyProtection="1">
      <alignment horizontal="right" vertical="center" indent="1"/>
    </xf>
    <xf numFmtId="0" fontId="19" fillId="10" borderId="97" xfId="1" applyFont="1" applyFill="1" applyBorder="1" applyAlignment="1" applyProtection="1">
      <alignment horizontal="left" vertical="center"/>
    </xf>
    <xf numFmtId="0" fontId="19" fillId="10" borderId="98" xfId="1" applyFont="1" applyFill="1" applyBorder="1" applyAlignment="1" applyProtection="1">
      <alignment horizontal="left" vertical="center"/>
    </xf>
    <xf numFmtId="0" fontId="19" fillId="10" borderId="99" xfId="1" applyFont="1" applyFill="1" applyBorder="1" applyAlignment="1" applyProtection="1">
      <alignment horizontal="left" vertical="center"/>
    </xf>
    <xf numFmtId="0" fontId="4" fillId="3" borderId="90" xfId="5" applyFont="1" applyFill="1" applyBorder="1" applyAlignment="1" applyProtection="1">
      <alignment horizontal="right" vertical="center" indent="1"/>
    </xf>
    <xf numFmtId="0" fontId="4" fillId="3" borderId="91" xfId="5" applyFont="1" applyFill="1" applyBorder="1" applyAlignment="1" applyProtection="1">
      <alignment horizontal="right" vertical="center" indent="1"/>
    </xf>
    <xf numFmtId="0" fontId="16" fillId="0" borderId="0" xfId="0" applyFont="1" applyFill="1" applyBorder="1" applyAlignment="1" applyProtection="1">
      <alignment horizontal="center" vertical="center"/>
    </xf>
    <xf numFmtId="0" fontId="2" fillId="8" borderId="0" xfId="0" applyFont="1" applyFill="1" applyBorder="1" applyAlignment="1" applyProtection="1">
      <alignment horizontal="center" vertical="center"/>
    </xf>
    <xf numFmtId="0" fontId="20" fillId="10" borderId="66" xfId="1" applyFont="1" applyFill="1" applyBorder="1" applyAlignment="1" applyProtection="1">
      <alignment horizontal="left" vertical="center"/>
    </xf>
    <xf numFmtId="0" fontId="20" fillId="10" borderId="44" xfId="1" applyFont="1" applyFill="1" applyBorder="1" applyAlignment="1" applyProtection="1">
      <alignment horizontal="left" vertical="center"/>
    </xf>
    <xf numFmtId="49" fontId="4" fillId="3" borderId="67" xfId="1" applyNumberFormat="1" applyFont="1" applyFill="1" applyBorder="1" applyAlignment="1" applyProtection="1">
      <alignment horizontal="left" vertical="center" indent="1"/>
    </xf>
    <xf numFmtId="49" fontId="4" fillId="3" borderId="68" xfId="1" applyNumberFormat="1" applyFont="1" applyFill="1" applyBorder="1" applyAlignment="1" applyProtection="1">
      <alignment horizontal="left" vertical="center" indent="1"/>
    </xf>
    <xf numFmtId="49" fontId="4" fillId="4" borderId="69" xfId="1" applyNumberFormat="1" applyFont="1" applyFill="1" applyBorder="1" applyAlignment="1" applyProtection="1">
      <alignment horizontal="left" vertical="center" indent="1"/>
    </xf>
    <xf numFmtId="49" fontId="4" fillId="4" borderId="9" xfId="1" applyNumberFormat="1" applyFont="1" applyFill="1" applyBorder="1" applyAlignment="1" applyProtection="1">
      <alignment horizontal="left" vertical="center" indent="1"/>
    </xf>
    <xf numFmtId="49" fontId="4" fillId="3" borderId="69" xfId="1" applyNumberFormat="1" applyFont="1" applyFill="1" applyBorder="1" applyAlignment="1" applyProtection="1">
      <alignment horizontal="left" vertical="center" indent="1"/>
    </xf>
    <xf numFmtId="49" fontId="4" fillId="3" borderId="9" xfId="1" applyNumberFormat="1" applyFont="1" applyFill="1" applyBorder="1" applyAlignment="1" applyProtection="1">
      <alignment horizontal="left" vertical="center" indent="1"/>
    </xf>
    <xf numFmtId="0" fontId="4" fillId="3" borderId="71" xfId="1" applyFont="1" applyFill="1" applyBorder="1" applyAlignment="1" applyProtection="1">
      <alignment horizontal="right" vertical="center"/>
    </xf>
    <xf numFmtId="0" fontId="4" fillId="3" borderId="72" xfId="1" applyFont="1" applyFill="1" applyBorder="1" applyAlignment="1" applyProtection="1">
      <alignment horizontal="right" vertical="center"/>
    </xf>
    <xf numFmtId="0" fontId="4" fillId="4" borderId="73" xfId="1" applyFont="1" applyFill="1" applyBorder="1" applyAlignment="1" applyProtection="1">
      <alignment horizontal="left" vertical="center" indent="1"/>
    </xf>
    <xf numFmtId="0" fontId="4" fillId="4" borderId="74" xfId="1" applyFont="1" applyFill="1" applyBorder="1" applyAlignment="1" applyProtection="1">
      <alignment horizontal="left" vertical="center" indent="1"/>
    </xf>
    <xf numFmtId="0" fontId="4" fillId="4" borderId="75" xfId="1" applyFont="1" applyFill="1" applyBorder="1" applyAlignment="1" applyProtection="1">
      <alignment horizontal="left" vertical="center" indent="1"/>
    </xf>
    <xf numFmtId="0" fontId="3" fillId="3" borderId="87" xfId="5" applyFont="1" applyFill="1" applyBorder="1" applyProtection="1">
      <alignment horizontal="left" vertical="center" indent="1"/>
    </xf>
    <xf numFmtId="0" fontId="3" fillId="3" borderId="88" xfId="5" applyFont="1" applyFill="1" applyBorder="1" applyProtection="1">
      <alignment horizontal="left" vertical="center" indent="1"/>
    </xf>
    <xf numFmtId="0" fontId="3" fillId="3" borderId="89" xfId="5" applyFont="1" applyFill="1" applyBorder="1" applyProtection="1">
      <alignment horizontal="left" vertical="center" indent="1"/>
    </xf>
    <xf numFmtId="0" fontId="4" fillId="4" borderId="64" xfId="1" applyFont="1" applyFill="1" applyBorder="1" applyAlignment="1" applyProtection="1">
      <alignment horizontal="right" vertical="center" indent="1"/>
    </xf>
    <xf numFmtId="0" fontId="4" fillId="4" borderId="65" xfId="1" applyFont="1" applyFill="1" applyBorder="1" applyAlignment="1" applyProtection="1">
      <alignment horizontal="right" vertical="center" indent="1"/>
    </xf>
    <xf numFmtId="0" fontId="12" fillId="0" borderId="0" xfId="0" applyFont="1" applyAlignment="1">
      <alignment horizontal="center" vertical="center"/>
    </xf>
    <xf numFmtId="49" fontId="10" fillId="0" borderId="0" xfId="0" applyNumberFormat="1" applyFont="1" applyAlignment="1" applyProtection="1">
      <alignment horizontal="left" vertical="center" indent="1"/>
    </xf>
    <xf numFmtId="0" fontId="8" fillId="0" borderId="107" xfId="1" applyFont="1" applyFill="1" applyBorder="1" applyAlignment="1">
      <alignment horizontal="left" vertical="center" indent="1"/>
    </xf>
    <xf numFmtId="0" fontId="8" fillId="0" borderId="7" xfId="1" applyFont="1" applyFill="1" applyBorder="1" applyAlignment="1">
      <alignment horizontal="left" vertical="center" indent="1"/>
    </xf>
    <xf numFmtId="0" fontId="5" fillId="0" borderId="3" xfId="5" applyFont="1" applyFill="1" applyBorder="1" applyAlignment="1">
      <alignment horizontal="left" vertical="center" indent="1"/>
    </xf>
    <xf numFmtId="0" fontId="5" fillId="0" borderId="0" xfId="5" applyFont="1" applyFill="1" applyBorder="1" applyAlignment="1">
      <alignment horizontal="left" vertical="center" indent="1"/>
    </xf>
    <xf numFmtId="0" fontId="5" fillId="0" borderId="0" xfId="5" applyFont="1" applyFill="1" applyBorder="1" applyAlignment="1">
      <alignment horizontal="left" vertical="center"/>
    </xf>
    <xf numFmtId="0" fontId="5" fillId="0" borderId="46" xfId="5" applyFont="1" applyFill="1" applyBorder="1" applyAlignment="1">
      <alignment horizontal="left" vertical="center"/>
    </xf>
    <xf numFmtId="0" fontId="6" fillId="0" borderId="106" xfId="0" applyFont="1" applyFill="1" applyBorder="1" applyAlignment="1">
      <alignment horizontal="left" vertical="center"/>
    </xf>
    <xf numFmtId="0" fontId="6" fillId="0" borderId="6" xfId="0" applyFont="1" applyFill="1" applyBorder="1" applyAlignment="1">
      <alignment horizontal="left" vertical="center"/>
    </xf>
    <xf numFmtId="0" fontId="8" fillId="0" borderId="108" xfId="5" applyFont="1" applyFill="1" applyBorder="1" applyAlignment="1">
      <alignment horizontal="left" vertical="center" indent="1"/>
    </xf>
    <xf numFmtId="0" fontId="8" fillId="0" borderId="4" xfId="5" applyFont="1" applyFill="1" applyBorder="1" applyAlignment="1">
      <alignment horizontal="left" vertical="center" indent="1"/>
    </xf>
    <xf numFmtId="0" fontId="8" fillId="0" borderId="107" xfId="5" applyFont="1" applyFill="1" applyBorder="1" applyAlignment="1">
      <alignment horizontal="left" vertical="center" indent="1"/>
    </xf>
    <xf numFmtId="0" fontId="8" fillId="0" borderId="7" xfId="5" applyFont="1" applyFill="1" applyBorder="1" applyAlignment="1">
      <alignment horizontal="left" vertical="center" indent="1"/>
    </xf>
    <xf numFmtId="0" fontId="6" fillId="0" borderId="102" xfId="0" applyFont="1" applyFill="1" applyBorder="1" applyAlignment="1">
      <alignment horizontal="left" vertical="center"/>
    </xf>
    <xf numFmtId="0" fontId="6" fillId="0" borderId="12" xfId="0" applyFont="1" applyFill="1" applyBorder="1" applyAlignment="1">
      <alignment horizontal="left" vertical="center"/>
    </xf>
    <xf numFmtId="0" fontId="7" fillId="0" borderId="0" xfId="0" applyFont="1" applyFill="1" applyBorder="1" applyAlignment="1">
      <alignment horizontal="left" vertical="center"/>
    </xf>
    <xf numFmtId="0" fontId="8" fillId="0" borderId="103" xfId="1" applyFont="1" applyFill="1" applyBorder="1" applyAlignment="1">
      <alignment horizontal="left" vertical="center" indent="1"/>
    </xf>
    <xf numFmtId="0" fontId="8" fillId="0" borderId="70" xfId="1" applyFont="1" applyFill="1" applyBorder="1" applyAlignment="1">
      <alignment horizontal="left" vertical="center" indent="1"/>
    </xf>
    <xf numFmtId="0" fontId="8" fillId="0" borderId="104" xfId="1" applyFont="1" applyFill="1" applyBorder="1" applyAlignment="1">
      <alignment horizontal="left" vertical="center" indent="1"/>
    </xf>
    <xf numFmtId="0" fontId="8" fillId="0" borderId="105" xfId="1" applyFont="1" applyFill="1" applyBorder="1" applyAlignment="1">
      <alignment horizontal="left" vertical="center" indent="1"/>
    </xf>
    <xf numFmtId="0" fontId="6" fillId="0" borderId="116" xfId="0" applyFont="1" applyFill="1" applyBorder="1" applyAlignment="1">
      <alignment horizontal="left" vertical="center"/>
    </xf>
    <xf numFmtId="0" fontId="5" fillId="0" borderId="3" xfId="5" applyFont="1" applyFill="1" applyBorder="1" applyProtection="1">
      <alignment horizontal="left" vertical="center" indent="1"/>
    </xf>
    <xf numFmtId="0" fontId="5" fillId="0" borderId="0" xfId="5" applyFont="1" applyFill="1" applyBorder="1" applyProtection="1">
      <alignment horizontal="left" vertical="center" indent="1"/>
    </xf>
    <xf numFmtId="0" fontId="5" fillId="0" borderId="109" xfId="5" applyFont="1" applyFill="1" applyBorder="1" applyAlignment="1">
      <alignment horizontal="left" vertical="center" indent="1"/>
    </xf>
    <xf numFmtId="0" fontId="5" fillId="0" borderId="51" xfId="5" applyFont="1" applyFill="1" applyBorder="1" applyAlignment="1">
      <alignment horizontal="left" vertical="center" indent="1"/>
    </xf>
    <xf numFmtId="0" fontId="5" fillId="0" borderId="114" xfId="0" applyFont="1" applyFill="1" applyBorder="1" applyAlignment="1">
      <alignment horizontal="left" vertical="center" indent="1"/>
    </xf>
    <xf numFmtId="0" fontId="5" fillId="0" borderId="115" xfId="0" applyFont="1" applyFill="1" applyBorder="1" applyAlignment="1">
      <alignment horizontal="left" vertical="center" indent="1"/>
    </xf>
    <xf numFmtId="0" fontId="5" fillId="0" borderId="0" xfId="0" applyFont="1" applyFill="1" applyBorder="1" applyAlignment="1">
      <alignment horizontal="left" vertical="center" indent="1"/>
    </xf>
    <xf numFmtId="0" fontId="5" fillId="0" borderId="46" xfId="0" applyFont="1" applyFill="1" applyBorder="1" applyAlignment="1">
      <alignment horizontal="left" vertical="center" indent="1"/>
    </xf>
    <xf numFmtId="0" fontId="10" fillId="0" borderId="0" xfId="0" applyFont="1" applyFill="1" applyBorder="1" applyAlignment="1">
      <alignment horizontal="left" vertical="center"/>
    </xf>
    <xf numFmtId="0" fontId="10" fillId="0" borderId="46" xfId="0" applyFont="1" applyFill="1" applyBorder="1" applyAlignment="1">
      <alignment horizontal="left" vertical="center"/>
    </xf>
    <xf numFmtId="0" fontId="5" fillId="0" borderId="113" xfId="4" applyFont="1" applyFill="1" applyBorder="1" applyProtection="1">
      <alignment horizontal="left" vertical="center" indent="1"/>
    </xf>
    <xf numFmtId="0" fontId="5" fillId="0" borderId="114" xfId="4" applyFont="1" applyFill="1" applyBorder="1" applyProtection="1">
      <alignment horizontal="left" vertical="center" indent="1"/>
    </xf>
    <xf numFmtId="0" fontId="8" fillId="0" borderId="108" xfId="1" applyFont="1" applyFill="1" applyBorder="1" applyAlignment="1">
      <alignment horizontal="left" vertical="center" indent="1"/>
    </xf>
    <xf numFmtId="0" fontId="8" fillId="0" borderId="4" xfId="1" applyFont="1" applyFill="1" applyBorder="1" applyAlignment="1">
      <alignment horizontal="left" vertical="center" indent="1"/>
    </xf>
    <xf numFmtId="0" fontId="5" fillId="0" borderId="51" xfId="0" applyFont="1" applyFill="1" applyBorder="1" applyAlignment="1">
      <alignment horizontal="left" vertical="center" indent="1"/>
    </xf>
    <xf numFmtId="0" fontId="5" fillId="0" borderId="110" xfId="0" applyFont="1" applyFill="1" applyBorder="1" applyAlignment="1">
      <alignment horizontal="left" vertical="center" indent="1"/>
    </xf>
    <xf numFmtId="0" fontId="5" fillId="0" borderId="111" xfId="5" applyFont="1" applyFill="1" applyBorder="1" applyAlignment="1">
      <alignment horizontal="left" vertical="center" indent="1"/>
    </xf>
    <xf numFmtId="0" fontId="5" fillId="0" borderId="54" xfId="5" applyFont="1" applyFill="1" applyBorder="1" applyAlignment="1">
      <alignment horizontal="left" vertical="center" indent="1"/>
    </xf>
    <xf numFmtId="0" fontId="0" fillId="0" borderId="54" xfId="0" applyFill="1" applyBorder="1" applyAlignment="1">
      <alignment horizontal="left" vertical="center" indent="1"/>
    </xf>
    <xf numFmtId="0" fontId="5" fillId="0" borderId="54" xfId="0" applyFont="1" applyFill="1" applyBorder="1" applyAlignment="1">
      <alignment horizontal="left" vertical="center" indent="1"/>
    </xf>
    <xf numFmtId="0" fontId="5" fillId="0" borderId="112" xfId="0" applyFont="1" applyFill="1" applyBorder="1" applyAlignment="1">
      <alignment horizontal="left" vertical="center" indent="1"/>
    </xf>
    <xf numFmtId="0" fontId="5" fillId="0" borderId="3" xfId="4" applyFont="1" applyFill="1" applyBorder="1" applyProtection="1">
      <alignment horizontal="left" vertical="center" indent="1"/>
    </xf>
    <xf numFmtId="0" fontId="5" fillId="0" borderId="0" xfId="4" applyFont="1" applyFill="1" applyBorder="1" applyProtection="1">
      <alignment horizontal="left" vertical="center" indent="1"/>
    </xf>
    <xf numFmtId="0" fontId="5" fillId="0" borderId="113" xfId="5" applyFont="1" applyFill="1" applyBorder="1" applyAlignment="1">
      <alignment horizontal="left" vertical="center" indent="1"/>
    </xf>
    <xf numFmtId="0" fontId="5" fillId="0" borderId="114" xfId="5" applyFont="1" applyFill="1" applyBorder="1" applyAlignment="1">
      <alignment horizontal="left" vertical="center" indent="1"/>
    </xf>
    <xf numFmtId="0" fontId="8" fillId="0" borderId="51" xfId="5" applyFont="1" applyFill="1" applyBorder="1" applyAlignment="1">
      <alignment horizontal="left" vertical="center" indent="1"/>
    </xf>
    <xf numFmtId="0" fontId="8" fillId="0" borderId="110" xfId="5" applyFont="1" applyFill="1" applyBorder="1" applyAlignment="1">
      <alignment horizontal="left" vertical="center" indent="1"/>
    </xf>
    <xf numFmtId="0" fontId="0" fillId="0" borderId="51" xfId="0" applyFill="1" applyBorder="1" applyAlignment="1">
      <alignment horizontal="left" vertical="center" indent="1"/>
    </xf>
    <xf numFmtId="0" fontId="0" fillId="0" borderId="108"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18" fillId="10" borderId="123" xfId="1" applyFont="1" applyFill="1" applyBorder="1" applyAlignment="1" applyProtection="1">
      <alignment horizontal="center" vertical="center"/>
    </xf>
    <xf numFmtId="0" fontId="18" fillId="10" borderId="145" xfId="1" applyFont="1" applyFill="1" applyBorder="1" applyAlignment="1" applyProtection="1">
      <alignment horizontal="center" vertical="center"/>
    </xf>
    <xf numFmtId="0" fontId="18" fillId="10" borderId="124" xfId="1" applyFont="1" applyFill="1" applyBorder="1" applyAlignment="1" applyProtection="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18" fillId="10" borderId="116" xfId="1" applyFont="1" applyFill="1" applyBorder="1" applyAlignment="1" applyProtection="1">
      <alignment horizontal="center" vertical="center"/>
    </xf>
    <xf numFmtId="0" fontId="18" fillId="10" borderId="117" xfId="1" applyFont="1" applyFill="1" applyBorder="1" applyAlignment="1" applyProtection="1">
      <alignment horizontal="center" vertical="center"/>
    </xf>
    <xf numFmtId="0" fontId="18" fillId="10" borderId="144" xfId="1" applyFont="1" applyFill="1" applyBorder="1" applyAlignment="1" applyProtection="1">
      <alignment horizontal="center" vertical="center"/>
    </xf>
    <xf numFmtId="0" fontId="0" fillId="0" borderId="3" xfId="0" applyBorder="1" applyAlignment="1">
      <alignment horizontal="left" vertical="center" wrapText="1" indent="1"/>
    </xf>
    <xf numFmtId="0" fontId="0" fillId="0" borderId="0" xfId="0" applyBorder="1" applyAlignment="1">
      <alignment horizontal="left" vertical="center" wrapText="1" indent="1"/>
    </xf>
    <xf numFmtId="0" fontId="0" fillId="0" borderId="46" xfId="0" applyBorder="1" applyAlignment="1">
      <alignment horizontal="left" vertical="center" wrapText="1" indent="1"/>
    </xf>
    <xf numFmtId="0" fontId="0" fillId="0" borderId="3" xfId="0" applyBorder="1" applyAlignment="1">
      <alignment horizontal="left" vertical="center" wrapText="1" indent="2"/>
    </xf>
    <xf numFmtId="0" fontId="0" fillId="0" borderId="0" xfId="0" applyBorder="1" applyAlignment="1">
      <alignment horizontal="left" vertical="center" wrapText="1" indent="2"/>
    </xf>
    <xf numFmtId="0" fontId="0" fillId="0" borderId="46" xfId="0" applyBorder="1" applyAlignment="1">
      <alignment horizontal="left" vertical="center" wrapText="1" indent="2"/>
    </xf>
    <xf numFmtId="0" fontId="17" fillId="10" borderId="123" xfId="1" applyFont="1" applyFill="1" applyBorder="1" applyAlignment="1" applyProtection="1">
      <alignment horizontal="center" vertical="center"/>
    </xf>
    <xf numFmtId="0" fontId="17" fillId="10" borderId="145" xfId="1" applyFont="1" applyFill="1" applyBorder="1" applyAlignment="1" applyProtection="1">
      <alignment horizontal="center" vertical="center"/>
    </xf>
    <xf numFmtId="0" fontId="17" fillId="10" borderId="124" xfId="1" applyFont="1" applyFill="1" applyBorder="1" applyAlignment="1" applyProtection="1">
      <alignment horizontal="center" vertical="center"/>
    </xf>
    <xf numFmtId="0" fontId="10" fillId="0" borderId="0" xfId="0" applyFont="1" applyAlignment="1">
      <alignment horizontal="left" vertical="center" wrapText="1" indent="1"/>
    </xf>
    <xf numFmtId="0" fontId="11" fillId="0" borderId="0" xfId="0" applyFont="1" applyAlignment="1">
      <alignment horizontal="center" vertical="center"/>
    </xf>
    <xf numFmtId="0" fontId="4" fillId="0" borderId="0" xfId="0" applyFont="1" applyAlignment="1">
      <alignment horizontal="center" vertical="center"/>
    </xf>
    <xf numFmtId="0" fontId="17" fillId="10" borderId="139" xfId="1" applyFont="1" applyFill="1" applyBorder="1" applyAlignment="1" applyProtection="1">
      <alignment horizontal="center" vertical="center"/>
    </xf>
    <xf numFmtId="0" fontId="17" fillId="10" borderId="146" xfId="1" applyFont="1" applyFill="1" applyBorder="1" applyAlignment="1" applyProtection="1">
      <alignment horizontal="center" vertical="center"/>
    </xf>
    <xf numFmtId="0" fontId="17" fillId="10" borderId="140" xfId="1" applyFont="1" applyFill="1" applyBorder="1" applyAlignment="1" applyProtection="1">
      <alignment horizontal="center" vertical="center"/>
    </xf>
    <xf numFmtId="0" fontId="0" fillId="0" borderId="0" xfId="0" applyAlignment="1">
      <alignment horizontal="left" vertical="center" wrapText="1" indent="1"/>
    </xf>
  </cellXfs>
  <cellStyles count="6">
    <cellStyle name="Bad" xfId="1" builtinId="27"/>
    <cellStyle name="Comma" xfId="2" builtinId="3"/>
    <cellStyle name="Currency" xfId="3" builtinId="4"/>
    <cellStyle name="Good" xfId="4" builtinId="26"/>
    <cellStyle name="Neutral" xfId="5" builtinId="28"/>
    <cellStyle name="Normal" xfId="0" builtinId="0"/>
  </cellStyles>
  <dxfs count="20">
    <dxf>
      <fill>
        <patternFill>
          <bgColor theme="0" tint="-0.24994659260841701"/>
        </patternFill>
      </fill>
    </dxf>
    <dxf>
      <font>
        <color rgb="FFFFFFCC"/>
      </font>
      <fill>
        <patternFill>
          <bgColor rgb="FFFFFFCC"/>
        </patternFill>
      </fill>
    </dxf>
    <dxf>
      <font>
        <color rgb="FFFFFFCC"/>
      </font>
      <fill>
        <patternFill>
          <bgColor rgb="FFFFFFCC"/>
        </patternFill>
      </fill>
    </dxf>
    <dxf>
      <fill>
        <patternFill>
          <bgColor rgb="FFFFFFCC"/>
        </patternFill>
      </fill>
    </dxf>
    <dxf>
      <fill>
        <patternFill patternType="none">
          <bgColor indexed="65"/>
        </patternFill>
      </fill>
    </dxf>
    <dxf>
      <font>
        <color theme="0"/>
      </font>
      <fill>
        <patternFill patternType="none">
          <bgColor indexed="65"/>
        </patternFill>
      </fill>
    </dxf>
    <dxf>
      <fill>
        <patternFill>
          <bgColor theme="0" tint="-0.24994659260841701"/>
        </patternFill>
      </fill>
    </dxf>
    <dxf>
      <font>
        <color theme="0"/>
      </font>
      <fill>
        <patternFill patternType="none">
          <bgColor indexed="65"/>
        </patternFill>
      </fill>
    </dxf>
    <dxf>
      <fill>
        <patternFill>
          <bgColor theme="0" tint="-0.24994659260841701"/>
        </patternFill>
      </fill>
    </dxf>
    <dxf>
      <font>
        <color rgb="FFFFFFCC"/>
      </font>
      <fill>
        <patternFill>
          <bgColor rgb="FFFFFFCC"/>
        </patternFill>
      </fill>
    </dxf>
    <dxf>
      <font>
        <color rgb="FFFFFFCC"/>
      </font>
      <fill>
        <patternFill>
          <bgColor rgb="FFFFFFCC"/>
        </patternFill>
      </fill>
    </dxf>
    <dxf>
      <fill>
        <patternFill patternType="solid">
          <bgColor rgb="FFFFFFCC"/>
        </patternFill>
      </fill>
    </dxf>
    <dxf>
      <fill>
        <patternFill>
          <bgColor theme="0" tint="-0.24994659260841701"/>
        </patternFill>
      </fill>
    </dxf>
    <dxf>
      <font>
        <color theme="0"/>
      </font>
      <fill>
        <patternFill patternType="none">
          <bgColor indexed="65"/>
        </patternFill>
      </fill>
    </dxf>
    <dxf>
      <fill>
        <patternFill>
          <bgColor theme="0" tint="-0.24994659260841701"/>
        </patternFill>
      </fill>
    </dxf>
    <dxf>
      <font>
        <color theme="0"/>
      </font>
      <fill>
        <patternFill patternType="solid">
          <bgColor theme="0"/>
        </patternFill>
      </fill>
    </dxf>
    <dxf>
      <fill>
        <patternFill>
          <bgColor theme="0" tint="-0.24994659260841701"/>
        </patternFill>
      </fill>
    </dxf>
    <dxf>
      <font>
        <color rgb="FFFFFFCC"/>
      </font>
      <fill>
        <patternFill>
          <bgColor rgb="FFFFFFCC"/>
        </patternFill>
      </fill>
    </dxf>
    <dxf>
      <font>
        <color theme="0"/>
      </font>
      <fill>
        <patternFill patternType="none">
          <bgColor indexed="65"/>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1719941</xdr:colOff>
      <xdr:row>1</xdr:row>
      <xdr:rowOff>3629</xdr:rowOff>
    </xdr:from>
    <xdr:to>
      <xdr:col>6</xdr:col>
      <xdr:colOff>653142</xdr:colOff>
      <xdr:row>2</xdr:row>
      <xdr:rowOff>22082</xdr:rowOff>
    </xdr:to>
    <xdr:pic>
      <xdr:nvPicPr>
        <xdr:cNvPr id="3" name="Picture 2" descr="Equipment Silhouette.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016274" y="141212"/>
          <a:ext cx="7325784" cy="16377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1193005</xdr:colOff>
      <xdr:row>0</xdr:row>
      <xdr:rowOff>3</xdr:rowOff>
    </xdr:from>
    <xdr:to>
      <xdr:col>3</xdr:col>
      <xdr:colOff>392905</xdr:colOff>
      <xdr:row>1</xdr:row>
      <xdr:rowOff>8628</xdr:rowOff>
    </xdr:to>
    <xdr:pic>
      <xdr:nvPicPr>
        <xdr:cNvPr id="2" name="Picture 1" descr="Equipment Silhouette.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373980" y="3"/>
          <a:ext cx="7315200" cy="163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J57"/>
  <sheetViews>
    <sheetView showGridLines="0" tabSelected="1" zoomScale="90" zoomScaleNormal="90" workbookViewId="0">
      <selection activeCell="C7" sqref="C7:D7"/>
    </sheetView>
  </sheetViews>
  <sheetFormatPr defaultColWidth="0" defaultRowHeight="0" customHeight="1" zeroHeight="1" x14ac:dyDescent="0.2"/>
  <cols>
    <col min="1" max="1" width="2.28515625" style="151" customWidth="1"/>
    <col min="2" max="2" width="40.42578125" style="152" customWidth="1"/>
    <col min="3" max="3" width="13.85546875" style="153" customWidth="1"/>
    <col min="4" max="4" width="12" style="151" customWidth="1"/>
    <col min="5" max="5" width="44.7109375" style="151" customWidth="1"/>
    <col min="6" max="7" width="14.7109375" style="152" customWidth="1"/>
    <col min="8" max="8" width="18.28515625" style="154" customWidth="1"/>
    <col min="9" max="9" width="2.28515625" style="151" customWidth="1"/>
    <col min="10" max="16384" width="9.140625" style="151" hidden="1"/>
  </cols>
  <sheetData>
    <row r="1" spans="1:9" ht="11.1" customHeight="1" x14ac:dyDescent="0.2"/>
    <row r="2" spans="1:9" ht="127.5" customHeight="1" x14ac:dyDescent="0.2">
      <c r="A2" s="29"/>
      <c r="B2" s="218"/>
      <c r="C2" s="219"/>
      <c r="D2" s="219"/>
      <c r="E2" s="219"/>
      <c r="F2" s="219"/>
      <c r="G2" s="219"/>
      <c r="H2" s="219"/>
      <c r="I2" s="29"/>
    </row>
    <row r="3" spans="1:9" ht="36" customHeight="1" x14ac:dyDescent="0.2">
      <c r="A3" s="29"/>
      <c r="B3" s="275" t="s">
        <v>142</v>
      </c>
      <c r="C3" s="275"/>
      <c r="D3" s="275"/>
      <c r="E3" s="275"/>
      <c r="F3" s="275"/>
      <c r="G3" s="275"/>
      <c r="H3" s="275"/>
      <c r="I3" s="29"/>
    </row>
    <row r="4" spans="1:9" ht="18" customHeight="1" x14ac:dyDescent="0.2">
      <c r="A4" s="29"/>
      <c r="B4" s="276" t="s">
        <v>143</v>
      </c>
      <c r="C4" s="276"/>
      <c r="D4" s="276"/>
      <c r="E4" s="276"/>
      <c r="F4" s="276"/>
      <c r="G4" s="276"/>
      <c r="H4" s="276"/>
      <c r="I4" s="29"/>
    </row>
    <row r="5" spans="1:9" ht="15" customHeight="1" thickBot="1" x14ac:dyDescent="0.25">
      <c r="A5" s="29"/>
      <c r="B5" s="149"/>
      <c r="C5" s="150"/>
      <c r="D5" s="150"/>
      <c r="E5" s="150"/>
      <c r="F5" s="150"/>
      <c r="G5" s="150"/>
      <c r="H5" s="150"/>
      <c r="I5" s="29"/>
    </row>
    <row r="6" spans="1:9" ht="30" customHeight="1" thickTop="1" thickBot="1" x14ac:dyDescent="0.25">
      <c r="A6" s="29"/>
      <c r="B6" s="243" t="s">
        <v>77</v>
      </c>
      <c r="C6" s="244"/>
      <c r="D6" s="244"/>
      <c r="E6" s="245"/>
      <c r="F6" s="245"/>
      <c r="G6" s="245"/>
      <c r="H6" s="246"/>
      <c r="I6" s="29"/>
    </row>
    <row r="7" spans="1:9" ht="21.75" customHeight="1" thickTop="1" x14ac:dyDescent="0.2">
      <c r="A7" s="29"/>
      <c r="B7" s="158" t="s">
        <v>63</v>
      </c>
      <c r="C7" s="262">
        <v>987</v>
      </c>
      <c r="D7" s="263"/>
      <c r="F7" s="151"/>
      <c r="G7" s="151"/>
      <c r="H7" s="161"/>
      <c r="I7" s="29"/>
    </row>
    <row r="8" spans="1:9" ht="21.75" customHeight="1" x14ac:dyDescent="0.2">
      <c r="A8" s="29"/>
      <c r="B8" s="159" t="s">
        <v>64</v>
      </c>
      <c r="C8" s="264" t="s">
        <v>152</v>
      </c>
      <c r="D8" s="265"/>
      <c r="E8" s="159" t="s">
        <v>78</v>
      </c>
      <c r="F8" s="253" t="s">
        <v>62</v>
      </c>
      <c r="G8" s="254"/>
      <c r="H8" s="255"/>
      <c r="I8" s="29"/>
    </row>
    <row r="9" spans="1:9" ht="21.75" customHeight="1" x14ac:dyDescent="0.2">
      <c r="A9" s="29"/>
      <c r="B9" s="159" t="s">
        <v>65</v>
      </c>
      <c r="C9" s="264" t="s">
        <v>153</v>
      </c>
      <c r="D9" s="265"/>
      <c r="E9" s="159" t="s">
        <v>79</v>
      </c>
      <c r="F9" s="253" t="s">
        <v>73</v>
      </c>
      <c r="G9" s="254"/>
      <c r="H9" s="255"/>
      <c r="I9" s="29"/>
    </row>
    <row r="10" spans="1:9" ht="21.75" customHeight="1" x14ac:dyDescent="0.2">
      <c r="A10" s="29"/>
      <c r="B10" s="159" t="s">
        <v>66</v>
      </c>
      <c r="C10" s="264">
        <v>2020</v>
      </c>
      <c r="D10" s="265"/>
      <c r="E10" s="159" t="s">
        <v>80</v>
      </c>
      <c r="F10" s="253" t="s">
        <v>72</v>
      </c>
      <c r="G10" s="254"/>
      <c r="H10" s="255"/>
      <c r="I10" s="29"/>
    </row>
    <row r="11" spans="1:9" ht="21.75" customHeight="1" thickBot="1" x14ac:dyDescent="0.25">
      <c r="A11" s="29"/>
      <c r="B11" s="160" t="s">
        <v>67</v>
      </c>
      <c r="C11" s="266" t="s">
        <v>68</v>
      </c>
      <c r="D11" s="267"/>
      <c r="E11" s="162"/>
      <c r="F11" s="162"/>
      <c r="G11" s="162"/>
      <c r="H11" s="163"/>
      <c r="I11" s="29"/>
    </row>
    <row r="12" spans="1:9" ht="15" customHeight="1" thickTop="1" thickBot="1" x14ac:dyDescent="0.25">
      <c r="A12" s="29"/>
      <c r="B12" s="32"/>
      <c r="C12" s="33"/>
      <c r="D12" s="29"/>
      <c r="E12" s="29"/>
      <c r="F12" s="29"/>
      <c r="G12" s="30"/>
      <c r="H12" s="31"/>
      <c r="I12" s="29"/>
    </row>
    <row r="13" spans="1:9" ht="30" customHeight="1" thickTop="1" thickBot="1" x14ac:dyDescent="0.25">
      <c r="A13" s="29"/>
      <c r="B13" s="247" t="s">
        <v>53</v>
      </c>
      <c r="C13" s="245"/>
      <c r="D13" s="245"/>
      <c r="E13" s="245"/>
      <c r="F13" s="245"/>
      <c r="G13" s="245"/>
      <c r="H13" s="246"/>
      <c r="I13" s="29"/>
    </row>
    <row r="14" spans="1:9" ht="21.75" customHeight="1" thickTop="1" x14ac:dyDescent="0.2">
      <c r="A14" s="29"/>
      <c r="B14" s="72" t="s">
        <v>23</v>
      </c>
      <c r="C14" s="58">
        <v>5</v>
      </c>
      <c r="D14" s="73" t="s">
        <v>51</v>
      </c>
      <c r="E14" s="74" t="s">
        <v>71</v>
      </c>
      <c r="F14" s="71" t="s">
        <v>8</v>
      </c>
      <c r="G14" s="279"/>
      <c r="H14" s="280"/>
      <c r="I14" s="29"/>
    </row>
    <row r="15" spans="1:9" ht="21.75" customHeight="1" x14ac:dyDescent="0.2">
      <c r="A15" s="29"/>
      <c r="B15" s="34" t="s">
        <v>69</v>
      </c>
      <c r="C15" s="69">
        <v>2000</v>
      </c>
      <c r="D15" s="36" t="s">
        <v>49</v>
      </c>
      <c r="E15" s="37" t="s">
        <v>45</v>
      </c>
      <c r="F15" s="5">
        <v>50000</v>
      </c>
      <c r="G15" s="281"/>
      <c r="H15" s="282"/>
      <c r="I15" s="29"/>
    </row>
    <row r="16" spans="1:9" ht="21.75" customHeight="1" x14ac:dyDescent="0.2">
      <c r="A16" s="29"/>
      <c r="B16" s="59" t="s">
        <v>50</v>
      </c>
      <c r="C16" s="70">
        <v>1800</v>
      </c>
      <c r="D16" s="60" t="s">
        <v>49</v>
      </c>
      <c r="E16" s="61" t="s">
        <v>157</v>
      </c>
      <c r="F16" s="198">
        <v>0.8</v>
      </c>
      <c r="G16" s="283"/>
      <c r="H16" s="284"/>
      <c r="I16" s="29"/>
    </row>
    <row r="17" spans="1:9" ht="21.75" customHeight="1" x14ac:dyDescent="0.2">
      <c r="A17" s="29"/>
      <c r="B17" s="34" t="s">
        <v>46</v>
      </c>
      <c r="C17" s="77">
        <v>118000</v>
      </c>
      <c r="D17" s="38"/>
      <c r="E17" s="37" t="s">
        <v>158</v>
      </c>
      <c r="F17" s="198">
        <v>0.5</v>
      </c>
      <c r="G17" s="281"/>
      <c r="H17" s="282"/>
      <c r="I17" s="29"/>
    </row>
    <row r="18" spans="1:9" ht="21.75" customHeight="1" x14ac:dyDescent="0.2">
      <c r="A18" s="29"/>
      <c r="B18" s="62" t="s">
        <v>48</v>
      </c>
      <c r="C18" s="35">
        <f>C14*C15</f>
        <v>10000</v>
      </c>
      <c r="D18" s="63" t="s">
        <v>18</v>
      </c>
      <c r="E18" s="61" t="s">
        <v>52</v>
      </c>
      <c r="F18" s="64">
        <f>ROUND((F16*(C19/1000)^-F17)*C17,-1)</f>
        <v>30470</v>
      </c>
      <c r="G18" s="283"/>
      <c r="H18" s="284"/>
      <c r="I18" s="29"/>
    </row>
    <row r="19" spans="1:9" ht="21.75" customHeight="1" x14ac:dyDescent="0.2">
      <c r="A19" s="29"/>
      <c r="B19" s="40" t="s">
        <v>47</v>
      </c>
      <c r="C19" s="57">
        <f>C14*((0.6*C15)+(0.4*C16))</f>
        <v>9600</v>
      </c>
      <c r="D19" s="41" t="s">
        <v>18</v>
      </c>
      <c r="E19" s="37" t="s">
        <v>44</v>
      </c>
      <c r="F19" s="39">
        <f>IF(F14="Calculated",F18,F15)</f>
        <v>30470</v>
      </c>
      <c r="G19" s="196"/>
      <c r="H19" s="197"/>
      <c r="I19" s="29"/>
    </row>
    <row r="20" spans="1:9" ht="21.75" customHeight="1" thickBot="1" x14ac:dyDescent="0.25">
      <c r="A20" s="29"/>
      <c r="B20" s="65" t="s">
        <v>43</v>
      </c>
      <c r="C20" s="78">
        <f>C17-F18</f>
        <v>87530</v>
      </c>
      <c r="D20" s="66" t="s">
        <v>42</v>
      </c>
      <c r="E20" s="285" t="s">
        <v>41</v>
      </c>
      <c r="F20" s="286"/>
      <c r="G20" s="82">
        <f>C20/C18</f>
        <v>8.7530000000000001</v>
      </c>
      <c r="H20" s="103" t="s">
        <v>9</v>
      </c>
      <c r="I20" s="29"/>
    </row>
    <row r="21" spans="1:9" ht="21.75" customHeight="1" x14ac:dyDescent="0.2">
      <c r="A21" s="29"/>
      <c r="B21" s="42" t="s">
        <v>40</v>
      </c>
      <c r="C21" s="79">
        <f>(C17+F19)/2</f>
        <v>74235</v>
      </c>
      <c r="D21" s="43"/>
      <c r="E21" s="287"/>
      <c r="F21" s="288"/>
      <c r="G21" s="288"/>
      <c r="H21" s="289"/>
      <c r="I21" s="29"/>
    </row>
    <row r="22" spans="1:9" ht="21.75" customHeight="1" x14ac:dyDescent="0.2">
      <c r="A22" s="29"/>
      <c r="B22" s="59" t="s">
        <v>39</v>
      </c>
      <c r="C22" s="75">
        <v>0.06</v>
      </c>
      <c r="D22" s="60" t="s">
        <v>38</v>
      </c>
      <c r="E22" s="250"/>
      <c r="F22" s="251"/>
      <c r="G22" s="251"/>
      <c r="H22" s="252"/>
      <c r="I22" s="29"/>
    </row>
    <row r="23" spans="1:9" ht="21.75" customHeight="1" thickBot="1" x14ac:dyDescent="0.25">
      <c r="A23" s="29"/>
      <c r="B23" s="44" t="s">
        <v>37</v>
      </c>
      <c r="C23" s="80">
        <f>C21*C22</f>
        <v>4454.0999999999995</v>
      </c>
      <c r="D23" s="45" t="s">
        <v>12</v>
      </c>
      <c r="E23" s="233" t="s">
        <v>36</v>
      </c>
      <c r="F23" s="234"/>
      <c r="G23" s="83">
        <f>C23/C15</f>
        <v>2.2270499999999998</v>
      </c>
      <c r="H23" s="102" t="s">
        <v>9</v>
      </c>
      <c r="I23" s="29"/>
    </row>
    <row r="24" spans="1:9" ht="21.75" customHeight="1" thickBot="1" x14ac:dyDescent="0.25">
      <c r="A24" s="29"/>
      <c r="B24" s="67" t="s">
        <v>35</v>
      </c>
      <c r="C24" s="81">
        <v>5600</v>
      </c>
      <c r="D24" s="68" t="s">
        <v>12</v>
      </c>
      <c r="E24" s="235" t="s">
        <v>34</v>
      </c>
      <c r="F24" s="236"/>
      <c r="G24" s="84">
        <f>C24/C15</f>
        <v>2.8</v>
      </c>
      <c r="H24" s="101" t="s">
        <v>9</v>
      </c>
      <c r="I24" s="29"/>
    </row>
    <row r="25" spans="1:9" ht="30" customHeight="1" thickTop="1" thickBot="1" x14ac:dyDescent="0.25">
      <c r="A25" s="29"/>
      <c r="B25" s="248" t="s">
        <v>57</v>
      </c>
      <c r="C25" s="249"/>
      <c r="D25" s="249"/>
      <c r="E25" s="249"/>
      <c r="F25" s="249"/>
      <c r="G25" s="213">
        <f>G20+G23+G24</f>
        <v>13.780049999999999</v>
      </c>
      <c r="H25" s="212" t="s">
        <v>9</v>
      </c>
      <c r="I25" s="29"/>
    </row>
    <row r="26" spans="1:9" s="155" customFormat="1" ht="15" customHeight="1" thickTop="1" thickBot="1" x14ac:dyDescent="0.25">
      <c r="A26" s="46"/>
      <c r="B26" s="208"/>
      <c r="C26" s="208"/>
      <c r="D26" s="208"/>
      <c r="E26" s="209"/>
      <c r="F26" s="209"/>
      <c r="G26" s="210"/>
      <c r="H26" s="211"/>
      <c r="I26" s="46"/>
    </row>
    <row r="27" spans="1:9" s="155" customFormat="1" ht="30" customHeight="1" thickTop="1" thickBot="1" x14ac:dyDescent="0.25">
      <c r="A27" s="46"/>
      <c r="B27" s="270" t="s">
        <v>54</v>
      </c>
      <c r="C27" s="271"/>
      <c r="D27" s="271"/>
      <c r="E27" s="271"/>
      <c r="F27" s="271"/>
      <c r="G27" s="271"/>
      <c r="H27" s="272"/>
      <c r="I27" s="46"/>
    </row>
    <row r="28" spans="1:9" s="155" customFormat="1" ht="21.75" customHeight="1" thickTop="1" x14ac:dyDescent="0.2">
      <c r="A28" s="46"/>
      <c r="B28" s="85" t="s">
        <v>33</v>
      </c>
      <c r="C28" s="104">
        <v>2.95</v>
      </c>
      <c r="D28" s="86" t="s">
        <v>31</v>
      </c>
      <c r="E28" s="290"/>
      <c r="F28" s="291"/>
      <c r="G28" s="291"/>
      <c r="H28" s="292"/>
      <c r="I28" s="46"/>
    </row>
    <row r="29" spans="1:9" ht="21.75" customHeight="1" x14ac:dyDescent="0.2">
      <c r="A29" s="29"/>
      <c r="B29" s="47" t="s">
        <v>32</v>
      </c>
      <c r="C29" s="76">
        <v>1.18</v>
      </c>
      <c r="D29" s="41" t="s">
        <v>31</v>
      </c>
      <c r="E29" s="225"/>
      <c r="F29" s="226"/>
      <c r="G29" s="226"/>
      <c r="H29" s="227"/>
      <c r="I29" s="29"/>
    </row>
    <row r="30" spans="1:9" ht="21.75" customHeight="1" thickBot="1" x14ac:dyDescent="0.25">
      <c r="A30" s="29"/>
      <c r="B30" s="87" t="s">
        <v>30</v>
      </c>
      <c r="C30" s="8">
        <v>3.6</v>
      </c>
      <c r="D30" s="88" t="s">
        <v>29</v>
      </c>
      <c r="E30" s="273" t="s">
        <v>28</v>
      </c>
      <c r="F30" s="274"/>
      <c r="G30" s="89">
        <f>C30*(C28+C29)</f>
        <v>14.868</v>
      </c>
      <c r="H30" s="100" t="s">
        <v>9</v>
      </c>
      <c r="I30" s="29"/>
    </row>
    <row r="31" spans="1:9" ht="21.75" customHeight="1" x14ac:dyDescent="0.2">
      <c r="A31" s="29"/>
      <c r="B31" s="48" t="s">
        <v>27</v>
      </c>
      <c r="C31" s="105">
        <v>2600</v>
      </c>
      <c r="D31" s="49" t="s">
        <v>24</v>
      </c>
      <c r="E31" s="240"/>
      <c r="F31" s="241"/>
      <c r="G31" s="241"/>
      <c r="H31" s="242"/>
      <c r="I31" s="29"/>
    </row>
    <row r="32" spans="1:9" ht="21.75" customHeight="1" x14ac:dyDescent="0.2">
      <c r="A32" s="29"/>
      <c r="B32" s="90" t="s">
        <v>74</v>
      </c>
      <c r="C32" s="6">
        <v>1.2</v>
      </c>
      <c r="D32" s="60"/>
      <c r="E32" s="228"/>
      <c r="F32" s="229"/>
      <c r="G32" s="229"/>
      <c r="H32" s="230"/>
      <c r="I32" s="29"/>
    </row>
    <row r="33" spans="1:10" ht="21.75" customHeight="1" thickBot="1" x14ac:dyDescent="0.25">
      <c r="A33" s="29"/>
      <c r="B33" s="50" t="s">
        <v>23</v>
      </c>
      <c r="C33" s="8">
        <v>500</v>
      </c>
      <c r="D33" s="51" t="s">
        <v>18</v>
      </c>
      <c r="E33" s="231" t="s">
        <v>26</v>
      </c>
      <c r="F33" s="232"/>
      <c r="G33" s="95">
        <f>(C31*C32)/C33</f>
        <v>6.24</v>
      </c>
      <c r="H33" s="99" t="s">
        <v>9</v>
      </c>
      <c r="I33" s="29"/>
    </row>
    <row r="34" spans="1:10" ht="21.75" customHeight="1" x14ac:dyDescent="0.2">
      <c r="A34" s="29"/>
      <c r="B34" s="91" t="s">
        <v>25</v>
      </c>
      <c r="C34" s="106">
        <v>9500</v>
      </c>
      <c r="D34" s="92" t="s">
        <v>24</v>
      </c>
      <c r="E34" s="222"/>
      <c r="F34" s="223"/>
      <c r="G34" s="223"/>
      <c r="H34" s="224"/>
      <c r="I34" s="29"/>
    </row>
    <row r="35" spans="1:10" ht="21.75" customHeight="1" x14ac:dyDescent="0.2">
      <c r="A35" s="29"/>
      <c r="B35" s="47" t="s">
        <v>74</v>
      </c>
      <c r="C35" s="6">
        <v>1.1000000000000001</v>
      </c>
      <c r="D35" s="41"/>
      <c r="E35" s="225"/>
      <c r="F35" s="226"/>
      <c r="G35" s="226"/>
      <c r="H35" s="227"/>
      <c r="I35" s="29"/>
    </row>
    <row r="36" spans="1:10" ht="21.75" customHeight="1" thickBot="1" x14ac:dyDescent="0.25">
      <c r="A36" s="29"/>
      <c r="B36" s="87" t="s">
        <v>23</v>
      </c>
      <c r="C36" s="8">
        <v>4000</v>
      </c>
      <c r="D36" s="88" t="s">
        <v>18</v>
      </c>
      <c r="E36" s="273" t="s">
        <v>22</v>
      </c>
      <c r="F36" s="274"/>
      <c r="G36" s="89">
        <f>(C34*C35)/C36</f>
        <v>2.6124999999999998</v>
      </c>
      <c r="H36" s="100" t="s">
        <v>9</v>
      </c>
      <c r="I36" s="29"/>
    </row>
    <row r="37" spans="1:10" ht="21.75" customHeight="1" x14ac:dyDescent="0.2">
      <c r="A37" s="29"/>
      <c r="B37" s="48" t="s">
        <v>21</v>
      </c>
      <c r="C37" s="105">
        <v>800</v>
      </c>
      <c r="D37" s="49" t="s">
        <v>20</v>
      </c>
      <c r="E37" s="240"/>
      <c r="F37" s="241"/>
      <c r="G37" s="241"/>
      <c r="H37" s="242"/>
      <c r="I37" s="29"/>
    </row>
    <row r="38" spans="1:10" ht="21.75" customHeight="1" x14ac:dyDescent="0.2">
      <c r="A38" s="29"/>
      <c r="B38" s="90" t="s">
        <v>75</v>
      </c>
      <c r="C38" s="6">
        <v>1.3</v>
      </c>
      <c r="D38" s="60"/>
      <c r="E38" s="228"/>
      <c r="F38" s="229"/>
      <c r="G38" s="229"/>
      <c r="H38" s="230"/>
      <c r="I38" s="29"/>
      <c r="J38" s="156"/>
    </row>
    <row r="39" spans="1:10" ht="21.75" customHeight="1" thickBot="1" x14ac:dyDescent="0.25">
      <c r="A39" s="29"/>
      <c r="B39" s="50" t="s">
        <v>19</v>
      </c>
      <c r="C39" s="137">
        <v>250</v>
      </c>
      <c r="D39" s="51" t="s">
        <v>18</v>
      </c>
      <c r="E39" s="231" t="s">
        <v>17</v>
      </c>
      <c r="F39" s="232"/>
      <c r="G39" s="95">
        <f>(C37*C38)/C39</f>
        <v>4.16</v>
      </c>
      <c r="H39" s="99" t="s">
        <v>9</v>
      </c>
      <c r="I39" s="29"/>
    </row>
    <row r="40" spans="1:10" ht="21.75" customHeight="1" x14ac:dyDescent="0.2">
      <c r="A40" s="29"/>
      <c r="B40" s="93" t="s">
        <v>5</v>
      </c>
      <c r="C40" s="138" t="s">
        <v>76</v>
      </c>
      <c r="D40" s="92"/>
      <c r="E40" s="222"/>
      <c r="F40" s="223"/>
      <c r="G40" s="223"/>
      <c r="H40" s="224"/>
      <c r="I40" s="29"/>
    </row>
    <row r="41" spans="1:10" ht="21.75" customHeight="1" x14ac:dyDescent="0.2">
      <c r="A41" s="29"/>
      <c r="B41" s="135" t="s">
        <v>4</v>
      </c>
      <c r="C41" s="136">
        <v>119600</v>
      </c>
      <c r="D41" s="41"/>
      <c r="E41" s="225"/>
      <c r="F41" s="226"/>
      <c r="G41" s="226"/>
      <c r="H41" s="227"/>
      <c r="I41" s="29"/>
    </row>
    <row r="42" spans="1:10" ht="21.75" customHeight="1" x14ac:dyDescent="0.2">
      <c r="A42" s="29"/>
      <c r="B42" s="90" t="s">
        <v>58</v>
      </c>
      <c r="C42" s="7">
        <v>0.96130000000000004</v>
      </c>
      <c r="D42" s="60"/>
      <c r="E42" s="228"/>
      <c r="F42" s="229"/>
      <c r="G42" s="229"/>
      <c r="H42" s="230"/>
      <c r="I42" s="29"/>
    </row>
    <row r="43" spans="1:10" ht="21.75" customHeight="1" x14ac:dyDescent="0.2">
      <c r="A43" s="29"/>
      <c r="B43" s="135" t="s">
        <v>59</v>
      </c>
      <c r="C43" s="139">
        <v>1.1000000000000001E-3</v>
      </c>
      <c r="D43" s="124"/>
      <c r="E43" s="125"/>
      <c r="F43" s="126"/>
      <c r="G43" s="127"/>
      <c r="H43" s="128"/>
      <c r="I43" s="29"/>
    </row>
    <row r="44" spans="1:10" ht="21.75" customHeight="1" x14ac:dyDescent="0.2">
      <c r="A44" s="29"/>
      <c r="B44" s="90" t="s">
        <v>7</v>
      </c>
      <c r="C44" s="148">
        <f>ROUND(((C42*C18)+(C43*C18*C18)),-2)</f>
        <v>119600</v>
      </c>
      <c r="D44" s="63"/>
      <c r="E44" s="237"/>
      <c r="F44" s="238"/>
      <c r="G44" s="238"/>
      <c r="H44" s="239"/>
      <c r="I44" s="29"/>
    </row>
    <row r="45" spans="1:10" ht="21.75" customHeight="1" x14ac:dyDescent="0.2">
      <c r="A45" s="29"/>
      <c r="B45" s="135" t="s">
        <v>6</v>
      </c>
      <c r="C45" s="147">
        <f>IF(C40="Estimated", C41,C44)</f>
        <v>119600</v>
      </c>
      <c r="D45" s="140"/>
      <c r="E45" s="141"/>
      <c r="F45" s="142"/>
      <c r="G45" s="142"/>
      <c r="H45" s="143"/>
      <c r="I45" s="29"/>
    </row>
    <row r="46" spans="1:10" ht="21.75" customHeight="1" thickBot="1" x14ac:dyDescent="0.25">
      <c r="A46" s="29"/>
      <c r="B46" s="144"/>
      <c r="C46" s="145"/>
      <c r="D46" s="146"/>
      <c r="E46" s="220" t="s">
        <v>14</v>
      </c>
      <c r="F46" s="221"/>
      <c r="G46" s="94">
        <f>C45/(C14*C15)</f>
        <v>11.96</v>
      </c>
      <c r="H46" s="98" t="s">
        <v>9</v>
      </c>
      <c r="I46" s="29"/>
    </row>
    <row r="47" spans="1:10" ht="30" customHeight="1" thickTop="1" thickBot="1" x14ac:dyDescent="0.25">
      <c r="A47" s="29"/>
      <c r="B47" s="268" t="s">
        <v>56</v>
      </c>
      <c r="C47" s="269"/>
      <c r="D47" s="269"/>
      <c r="E47" s="269"/>
      <c r="F47" s="269"/>
      <c r="G47" s="216">
        <f>G30+G33+G36+G39+G46</f>
        <v>39.840500000000006</v>
      </c>
      <c r="H47" s="214" t="s">
        <v>9</v>
      </c>
      <c r="I47" s="29"/>
    </row>
    <row r="48" spans="1:10" s="155" customFormat="1" ht="15" customHeight="1" thickTop="1" thickBot="1" x14ac:dyDescent="0.25">
      <c r="A48" s="46"/>
      <c r="B48" s="108"/>
      <c r="C48" s="108"/>
      <c r="D48" s="109"/>
      <c r="E48" s="108"/>
      <c r="F48" s="108"/>
      <c r="G48" s="110"/>
      <c r="H48" s="109"/>
      <c r="I48" s="46"/>
    </row>
    <row r="49" spans="1:9" s="155" customFormat="1" ht="30" customHeight="1" thickTop="1" thickBot="1" x14ac:dyDescent="0.25">
      <c r="A49" s="46"/>
      <c r="B49" s="259" t="s">
        <v>55</v>
      </c>
      <c r="C49" s="260"/>
      <c r="D49" s="260"/>
      <c r="E49" s="260"/>
      <c r="F49" s="260"/>
      <c r="G49" s="260"/>
      <c r="H49" s="261"/>
      <c r="I49" s="46"/>
    </row>
    <row r="50" spans="1:9" s="155" customFormat="1" ht="21.75" customHeight="1" thickTop="1" thickBot="1" x14ac:dyDescent="0.25">
      <c r="A50" s="46"/>
      <c r="B50" s="52" t="s">
        <v>13</v>
      </c>
      <c r="C50" s="107">
        <v>5600</v>
      </c>
      <c r="D50" s="53" t="s">
        <v>12</v>
      </c>
      <c r="E50" s="293" t="s">
        <v>11</v>
      </c>
      <c r="F50" s="294"/>
      <c r="G50" s="96">
        <f>C50/C15</f>
        <v>2.8</v>
      </c>
      <c r="H50" s="97" t="s">
        <v>9</v>
      </c>
      <c r="I50" s="46"/>
    </row>
    <row r="51" spans="1:9" ht="30" customHeight="1" thickTop="1" thickBot="1" x14ac:dyDescent="0.25">
      <c r="A51" s="29"/>
      <c r="B51" s="256" t="s">
        <v>60</v>
      </c>
      <c r="C51" s="257"/>
      <c r="D51" s="257"/>
      <c r="E51" s="257"/>
      <c r="F51" s="258"/>
      <c r="G51" s="217">
        <f>G50</f>
        <v>2.8</v>
      </c>
      <c r="H51" s="215" t="s">
        <v>9</v>
      </c>
      <c r="I51" s="29"/>
    </row>
    <row r="52" spans="1:9" ht="15" customHeight="1" thickTop="1" thickBot="1" x14ac:dyDescent="0.25">
      <c r="A52" s="29"/>
      <c r="B52" s="111"/>
      <c r="C52" s="112"/>
      <c r="D52" s="111"/>
      <c r="E52" s="111"/>
      <c r="F52" s="54"/>
      <c r="G52" s="113"/>
      <c r="H52" s="114"/>
      <c r="I52" s="29"/>
    </row>
    <row r="53" spans="1:9" ht="30" customHeight="1" thickTop="1" thickBot="1" x14ac:dyDescent="0.25">
      <c r="A53" s="29"/>
      <c r="B53" s="277" t="s">
        <v>10</v>
      </c>
      <c r="C53" s="278"/>
      <c r="D53" s="278"/>
      <c r="E53" s="278"/>
      <c r="F53" s="278"/>
      <c r="G53" s="206">
        <f>G47+G25+G50</f>
        <v>56.420550000000006</v>
      </c>
      <c r="H53" s="207" t="s">
        <v>9</v>
      </c>
      <c r="I53" s="29"/>
    </row>
    <row r="54" spans="1:9" ht="11.1" customHeight="1" thickTop="1" x14ac:dyDescent="0.2">
      <c r="A54" s="29"/>
      <c r="B54" s="30"/>
      <c r="C54" s="55"/>
      <c r="D54" s="29"/>
      <c r="E54" s="29"/>
      <c r="F54" s="30"/>
      <c r="G54" s="30"/>
      <c r="H54" s="56"/>
      <c r="I54" s="29"/>
    </row>
    <row r="55" spans="1:9" ht="18" hidden="1" customHeight="1" x14ac:dyDescent="0.2">
      <c r="H55" s="157"/>
    </row>
    <row r="56" spans="1:9" ht="18" hidden="1" customHeight="1" x14ac:dyDescent="0.2">
      <c r="H56" s="157"/>
    </row>
    <row r="57" spans="1:9" ht="18" customHeight="1" x14ac:dyDescent="0.2"/>
  </sheetData>
  <sheetProtection password="CB75" sheet="1" objects="1" scenarios="1" selectLockedCells="1"/>
  <mergeCells count="47">
    <mergeCell ref="B3:H3"/>
    <mergeCell ref="B4:H4"/>
    <mergeCell ref="B53:F53"/>
    <mergeCell ref="G14:H14"/>
    <mergeCell ref="G15:H15"/>
    <mergeCell ref="G16:H16"/>
    <mergeCell ref="G17:H17"/>
    <mergeCell ref="G18:H18"/>
    <mergeCell ref="E20:F20"/>
    <mergeCell ref="E21:H21"/>
    <mergeCell ref="E31:H31"/>
    <mergeCell ref="E32:H32"/>
    <mergeCell ref="E28:H28"/>
    <mergeCell ref="E29:H29"/>
    <mergeCell ref="E30:F30"/>
    <mergeCell ref="E50:F50"/>
    <mergeCell ref="B51:F51"/>
    <mergeCell ref="F10:H10"/>
    <mergeCell ref="B49:H49"/>
    <mergeCell ref="C7:D7"/>
    <mergeCell ref="C8:D8"/>
    <mergeCell ref="C9:D9"/>
    <mergeCell ref="C10:D10"/>
    <mergeCell ref="C11:D11"/>
    <mergeCell ref="E38:H38"/>
    <mergeCell ref="E34:H34"/>
    <mergeCell ref="E35:H35"/>
    <mergeCell ref="B47:F47"/>
    <mergeCell ref="B27:H27"/>
    <mergeCell ref="E36:F36"/>
    <mergeCell ref="E39:F39"/>
    <mergeCell ref="B2:H2"/>
    <mergeCell ref="E46:F46"/>
    <mergeCell ref="E40:H40"/>
    <mergeCell ref="E41:H41"/>
    <mergeCell ref="E42:H42"/>
    <mergeCell ref="E33:F33"/>
    <mergeCell ref="E23:F23"/>
    <mergeCell ref="E24:F24"/>
    <mergeCell ref="E44:H44"/>
    <mergeCell ref="E37:H37"/>
    <mergeCell ref="B6:H6"/>
    <mergeCell ref="B13:H13"/>
    <mergeCell ref="B25:F25"/>
    <mergeCell ref="E22:H22"/>
    <mergeCell ref="F8:H8"/>
    <mergeCell ref="F9:H9"/>
  </mergeCells>
  <conditionalFormatting sqref="F15">
    <cfRule type="expression" dxfId="19" priority="27" stopIfTrue="1">
      <formula>IF(F14="Estimated",TRUE,FALSE)</formula>
    </cfRule>
    <cfRule type="expression" dxfId="18" priority="28" stopIfTrue="1">
      <formula>IF(F14="Calculated",TRUE,FALSE)</formula>
    </cfRule>
  </conditionalFormatting>
  <conditionalFormatting sqref="F16">
    <cfRule type="expression" dxfId="17" priority="29" stopIfTrue="1">
      <formula>IF(F14="Estimated",TRUE,FALSE)</formula>
    </cfRule>
    <cfRule type="expression" dxfId="16" priority="30" stopIfTrue="1">
      <formula>IF(F14="Calculated", TRUE,FALSE)</formula>
    </cfRule>
  </conditionalFormatting>
  <conditionalFormatting sqref="F17">
    <cfRule type="expression" dxfId="15" priority="32" stopIfTrue="1">
      <formula>IF(F14="Estimated",TRUE,FALSE)</formula>
    </cfRule>
    <cfRule type="expression" dxfId="14" priority="6">
      <formula>IF($F$14="Calculated", TRUE, FALSE)</formula>
    </cfRule>
  </conditionalFormatting>
  <conditionalFormatting sqref="C41">
    <cfRule type="expression" dxfId="13" priority="20" stopIfTrue="1">
      <formula>IF(C40="Calculated",TRUE,FALSE)</formula>
    </cfRule>
  </conditionalFormatting>
  <conditionalFormatting sqref="C41">
    <cfRule type="expression" dxfId="12" priority="17" stopIfTrue="1">
      <formula>IF(C40="Estimated",TRUE,FALSE)</formula>
    </cfRule>
  </conditionalFormatting>
  <conditionalFormatting sqref="C44">
    <cfRule type="expression" dxfId="11" priority="13" stopIfTrue="1">
      <formula>IF($C$40="Calculated", TRUE, FALSE)</formula>
    </cfRule>
    <cfRule type="expression" dxfId="10" priority="14" stopIfTrue="1">
      <formula>IF($C$40="Estimated", TRUE, FALSE)</formula>
    </cfRule>
  </conditionalFormatting>
  <conditionalFormatting sqref="C42">
    <cfRule type="expression" dxfId="9" priority="15" stopIfTrue="1">
      <formula>IF($C$40="Estimated", TRUE, FALSE)</formula>
    </cfRule>
    <cfRule type="expression" dxfId="8" priority="16" stopIfTrue="1">
      <formula>IF($C$40="Calculated", TRUE, FALSE)</formula>
    </cfRule>
  </conditionalFormatting>
  <conditionalFormatting sqref="C43">
    <cfRule type="expression" dxfId="7" priority="11" stopIfTrue="1">
      <formula>IF($C$40="Estimated", TRUE, FALSE)</formula>
    </cfRule>
    <cfRule type="expression" dxfId="6" priority="12" stopIfTrue="1">
      <formula>IF($C$40="Calculated", TRUE, FALSE)</formula>
    </cfRule>
  </conditionalFormatting>
  <conditionalFormatting sqref="F19">
    <cfRule type="expression" dxfId="5" priority="9" stopIfTrue="1">
      <formula>IF(F16="Estimated",TRUE,FALSE)</formula>
    </cfRule>
    <cfRule type="expression" dxfId="4" priority="10" stopIfTrue="1">
      <formula>IF(F16="Calculated",TRUE,FALSE)</formula>
    </cfRule>
  </conditionalFormatting>
  <conditionalFormatting sqref="F18">
    <cfRule type="expression" dxfId="3" priority="4">
      <formula>IF($F$14="Calculated",TRUE, FALSE)</formula>
    </cfRule>
    <cfRule type="expression" dxfId="2" priority="3">
      <formula>IF($F$14="Estimated", TRUE, FALSE)</formula>
    </cfRule>
  </conditionalFormatting>
  <conditionalFormatting sqref="F17">
    <cfRule type="expression" dxfId="1" priority="1" stopIfTrue="1">
      <formula>IF(F15="Estimated",TRUE,FALSE)</formula>
    </cfRule>
    <cfRule type="expression" dxfId="0" priority="2" stopIfTrue="1">
      <formula>IF(F15="Calculated", TRUE,FALSE)</formula>
    </cfRule>
  </conditionalFormatting>
  <dataValidations count="1">
    <dataValidation type="list" allowBlank="1" showInputMessage="1" showErrorMessage="1" sqref="F14 C40" xr:uid="{00000000-0002-0000-0000-000000000000}">
      <formula1>"Estimated, Calculated"</formula1>
    </dataValidation>
  </dataValidations>
  <printOptions verticalCentered="1"/>
  <pageMargins left="1.08" right="0.5" top="0.6" bottom="0" header="0.5" footer="0.5"/>
  <pageSetup scale="54" orientation="portrait" r:id="rId1"/>
  <headerFooter alignWithMargins="0">
    <oddFooter>&amp;F&amp;RPage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0"/>
  <sheetViews>
    <sheetView showGridLines="0" zoomScaleNormal="100" workbookViewId="0">
      <selection activeCell="B29" sqref="B29:E29"/>
    </sheetView>
  </sheetViews>
  <sheetFormatPr defaultColWidth="0" defaultRowHeight="12.75" zeroHeight="1" x14ac:dyDescent="0.2"/>
  <cols>
    <col min="1" max="1" width="3.7109375" style="1" customWidth="1"/>
    <col min="2" max="2" width="20.140625" style="1" customWidth="1"/>
    <col min="3" max="3" width="15.42578125" style="1" customWidth="1"/>
    <col min="4" max="4" width="11.28515625" style="1" bestFit="1" customWidth="1"/>
    <col min="5" max="5" width="11.7109375" style="1" bestFit="1" customWidth="1"/>
    <col min="6" max="6" width="12.140625" style="1" customWidth="1"/>
    <col min="7" max="7" width="13.42578125" style="1" customWidth="1"/>
    <col min="8" max="8" width="3.7109375" style="1" customWidth="1"/>
    <col min="9" max="16384" width="9.140625" style="1" hidden="1"/>
  </cols>
  <sheetData>
    <row r="1" spans="2:7" ht="24.75" customHeight="1" x14ac:dyDescent="0.2">
      <c r="B1" s="295" t="str">
        <f>'Owning and Operating Costs'!$F$8:$F$8</f>
        <v>Company Name</v>
      </c>
      <c r="C1" s="295"/>
      <c r="D1" s="295"/>
      <c r="E1" s="295"/>
      <c r="F1" s="295"/>
      <c r="G1" s="295"/>
    </row>
    <row r="2" spans="2:7" ht="24.75" customHeight="1" x14ac:dyDescent="0.2">
      <c r="B2" s="295" t="str">
        <f>'Owning and Operating Costs'!$F$9:$F$9</f>
        <v>Address</v>
      </c>
      <c r="C2" s="295"/>
      <c r="D2" s="295"/>
      <c r="E2" s="295"/>
      <c r="F2" s="295"/>
      <c r="G2" s="295"/>
    </row>
    <row r="3" spans="2:7" ht="24.75" customHeight="1" x14ac:dyDescent="0.2">
      <c r="B3" s="295" t="str">
        <f>'Owning and Operating Costs'!$F$10:$F$10</f>
        <v>City, State</v>
      </c>
      <c r="C3" s="295"/>
      <c r="D3" s="295"/>
      <c r="E3" s="295"/>
      <c r="F3" s="295"/>
      <c r="G3" s="295"/>
    </row>
    <row r="4" spans="2:7" ht="9.75" customHeight="1" x14ac:dyDescent="0.2">
      <c r="B4" s="4"/>
      <c r="C4" s="4"/>
      <c r="D4" s="4"/>
      <c r="E4" s="4"/>
      <c r="F4" s="4"/>
    </row>
    <row r="5" spans="2:7" ht="15.75" customHeight="1" x14ac:dyDescent="0.2">
      <c r="B5" s="9" t="s">
        <v>63</v>
      </c>
      <c r="C5" s="296">
        <f>'Owning and Operating Costs'!C7</f>
        <v>987</v>
      </c>
      <c r="D5" s="296"/>
    </row>
    <row r="6" spans="2:7" ht="15.75" customHeight="1" x14ac:dyDescent="0.2">
      <c r="B6" s="9" t="s">
        <v>64</v>
      </c>
      <c r="C6" s="296" t="str">
        <f>'Owning and Operating Costs'!C8</f>
        <v>Rota-Drill</v>
      </c>
      <c r="D6" s="296"/>
    </row>
    <row r="7" spans="2:7" ht="15.75" customHeight="1" x14ac:dyDescent="0.2">
      <c r="B7" s="9" t="s">
        <v>65</v>
      </c>
      <c r="C7" s="296" t="str">
        <f>'Owning and Operating Costs'!C9</f>
        <v>4000X</v>
      </c>
      <c r="D7" s="296"/>
    </row>
    <row r="8" spans="2:7" ht="15.75" customHeight="1" x14ac:dyDescent="0.2">
      <c r="B8" s="9" t="s">
        <v>66</v>
      </c>
      <c r="C8" s="296">
        <f>'Owning and Operating Costs'!C10</f>
        <v>2020</v>
      </c>
      <c r="D8" s="296"/>
    </row>
    <row r="9" spans="2:7" ht="15.75" customHeight="1" x14ac:dyDescent="0.2">
      <c r="B9" s="9" t="s">
        <v>67</v>
      </c>
      <c r="C9" s="296" t="str">
        <f>'Owning and Operating Costs'!C11</f>
        <v>JCH</v>
      </c>
      <c r="D9" s="296"/>
    </row>
    <row r="10" spans="2:7" ht="9.75" customHeight="1" thickBot="1" x14ac:dyDescent="0.25">
      <c r="E10" s="3"/>
    </row>
    <row r="11" spans="2:7" ht="24.75" customHeight="1" thickTop="1" thickBot="1" x14ac:dyDescent="0.25">
      <c r="B11" s="303" t="s">
        <v>53</v>
      </c>
      <c r="C11" s="304"/>
      <c r="D11" s="304"/>
      <c r="E11" s="304"/>
      <c r="F11" s="15">
        <f>'Owning and Operating Costs'!G25</f>
        <v>13.780049999999999</v>
      </c>
      <c r="G11" s="26" t="s">
        <v>9</v>
      </c>
    </row>
    <row r="12" spans="2:7" ht="15.75" customHeight="1" x14ac:dyDescent="0.2">
      <c r="B12" s="299" t="s">
        <v>43</v>
      </c>
      <c r="C12" s="300"/>
      <c r="D12" s="10">
        <f>'Owning and Operating Costs'!C20</f>
        <v>87530</v>
      </c>
      <c r="E12" s="301" t="s">
        <v>42</v>
      </c>
      <c r="F12" s="301"/>
      <c r="G12" s="302"/>
    </row>
    <row r="13" spans="2:7" ht="20.100000000000001" customHeight="1" x14ac:dyDescent="0.2">
      <c r="B13" s="307" t="s">
        <v>41</v>
      </c>
      <c r="C13" s="308"/>
      <c r="D13" s="308"/>
      <c r="E13" s="308"/>
      <c r="F13" s="16">
        <f>'Owning and Operating Costs'!G20</f>
        <v>8.7530000000000001</v>
      </c>
      <c r="G13" s="17" t="s">
        <v>9</v>
      </c>
    </row>
    <row r="14" spans="2:7" ht="15.75" customHeight="1" x14ac:dyDescent="0.2">
      <c r="B14" s="299" t="s">
        <v>37</v>
      </c>
      <c r="C14" s="300"/>
      <c r="D14" s="10">
        <f>'Owning and Operating Costs'!C23</f>
        <v>4454.0999999999995</v>
      </c>
      <c r="E14" s="301" t="s">
        <v>12</v>
      </c>
      <c r="F14" s="301"/>
      <c r="G14" s="302"/>
    </row>
    <row r="15" spans="2:7" ht="20.100000000000001" customHeight="1" x14ac:dyDescent="0.2">
      <c r="B15" s="307" t="s">
        <v>36</v>
      </c>
      <c r="C15" s="308"/>
      <c r="D15" s="308"/>
      <c r="E15" s="308"/>
      <c r="F15" s="16">
        <f>'Owning and Operating Costs'!G23</f>
        <v>2.2270499999999998</v>
      </c>
      <c r="G15" s="17" t="s">
        <v>9</v>
      </c>
    </row>
    <row r="16" spans="2:7" ht="15.75" customHeight="1" x14ac:dyDescent="0.2">
      <c r="B16" s="11" t="s">
        <v>35</v>
      </c>
      <c r="C16" s="12"/>
      <c r="D16" s="10">
        <f>'Owning and Operating Costs'!C24</f>
        <v>5600</v>
      </c>
      <c r="E16" s="301" t="s">
        <v>12</v>
      </c>
      <c r="F16" s="301"/>
      <c r="G16" s="302"/>
    </row>
    <row r="17" spans="2:7" ht="20.100000000000001" customHeight="1" thickBot="1" x14ac:dyDescent="0.25">
      <c r="B17" s="305" t="s">
        <v>34</v>
      </c>
      <c r="C17" s="306"/>
      <c r="D17" s="306"/>
      <c r="E17" s="306"/>
      <c r="F17" s="13">
        <f>'Owning and Operating Costs'!G24</f>
        <v>2.8</v>
      </c>
      <c r="G17" s="14" t="s">
        <v>9</v>
      </c>
    </row>
    <row r="18" spans="2:7" ht="9.75" customHeight="1" thickTop="1" thickBot="1" x14ac:dyDescent="0.25"/>
    <row r="19" spans="2:7" ht="24.75" customHeight="1" thickTop="1" thickBot="1" x14ac:dyDescent="0.25">
      <c r="B19" s="303" t="s">
        <v>54</v>
      </c>
      <c r="C19" s="304"/>
      <c r="D19" s="304"/>
      <c r="E19" s="304"/>
      <c r="F19" s="15">
        <f>'Owning and Operating Costs'!G47</f>
        <v>39.840500000000006</v>
      </c>
      <c r="G19" s="26" t="s">
        <v>9</v>
      </c>
    </row>
    <row r="20" spans="2:7" ht="15.75" customHeight="1" x14ac:dyDescent="0.2">
      <c r="B20" s="297" t="s">
        <v>28</v>
      </c>
      <c r="C20" s="298"/>
      <c r="D20" s="298"/>
      <c r="E20" s="298"/>
      <c r="F20" s="16">
        <f>'Owning and Operating Costs'!G30</f>
        <v>14.868</v>
      </c>
      <c r="G20" s="17" t="s">
        <v>9</v>
      </c>
    </row>
    <row r="21" spans="2:7" ht="15.75" customHeight="1" x14ac:dyDescent="0.2">
      <c r="B21" s="312" t="s">
        <v>26</v>
      </c>
      <c r="C21" s="313"/>
      <c r="D21" s="313"/>
      <c r="E21" s="313"/>
      <c r="F21" s="16">
        <f>'Owning and Operating Costs'!G33</f>
        <v>6.24</v>
      </c>
      <c r="G21" s="18" t="s">
        <v>9</v>
      </c>
    </row>
    <row r="22" spans="2:7" ht="15.75" customHeight="1" x14ac:dyDescent="0.2">
      <c r="B22" s="312" t="s">
        <v>22</v>
      </c>
      <c r="C22" s="313"/>
      <c r="D22" s="313"/>
      <c r="E22" s="313"/>
      <c r="F22" s="16">
        <f>'Owning and Operating Costs'!G36</f>
        <v>2.6124999999999998</v>
      </c>
      <c r="G22" s="18" t="s">
        <v>9</v>
      </c>
    </row>
    <row r="23" spans="2:7" ht="15.75" customHeight="1" x14ac:dyDescent="0.2">
      <c r="B23" s="312" t="s">
        <v>17</v>
      </c>
      <c r="C23" s="313"/>
      <c r="D23" s="313"/>
      <c r="E23" s="313"/>
      <c r="F23" s="16">
        <f>'Owning and Operating Costs'!G39</f>
        <v>4.16</v>
      </c>
      <c r="G23" s="18" t="s">
        <v>9</v>
      </c>
    </row>
    <row r="24" spans="2:7" ht="15.75" customHeight="1" thickBot="1" x14ac:dyDescent="0.25">
      <c r="B24" s="314" t="s">
        <v>14</v>
      </c>
      <c r="C24" s="315"/>
      <c r="D24" s="315"/>
      <c r="E24" s="315"/>
      <c r="F24" s="20">
        <f>'Owning and Operating Costs'!G46</f>
        <v>11.96</v>
      </c>
      <c r="G24" s="19" t="s">
        <v>9</v>
      </c>
    </row>
    <row r="25" spans="2:7" ht="9.75" customHeight="1" thickTop="1" thickBot="1" x14ac:dyDescent="0.25"/>
    <row r="26" spans="2:7" ht="24.75" customHeight="1" thickTop="1" thickBot="1" x14ac:dyDescent="0.25">
      <c r="B26" s="309" t="s">
        <v>55</v>
      </c>
      <c r="C26" s="310"/>
      <c r="D26" s="310"/>
      <c r="E26" s="310"/>
      <c r="F26" s="21">
        <f>'Owning and Operating Costs'!G51</f>
        <v>2.8</v>
      </c>
      <c r="G26" s="27" t="s">
        <v>9</v>
      </c>
    </row>
    <row r="27" spans="2:7" ht="15.75" customHeight="1" thickBot="1" x14ac:dyDescent="0.25">
      <c r="B27" s="22" t="s">
        <v>11</v>
      </c>
      <c r="C27" s="23"/>
      <c r="D27" s="23"/>
      <c r="E27" s="23"/>
      <c r="F27" s="24">
        <f>'Owning and Operating Costs'!G50</f>
        <v>2.8</v>
      </c>
      <c r="G27" s="25" t="s">
        <v>9</v>
      </c>
    </row>
    <row r="28" spans="2:7" ht="13.5" thickTop="1" x14ac:dyDescent="0.2"/>
    <row r="29" spans="2:7" ht="15" x14ac:dyDescent="0.2">
      <c r="B29" s="311" t="s">
        <v>61</v>
      </c>
      <c r="C29" s="311"/>
      <c r="D29" s="311"/>
      <c r="E29" s="311"/>
      <c r="F29" s="2">
        <f>'Owning and Operating Costs'!G53</f>
        <v>56.420550000000006</v>
      </c>
      <c r="G29" s="28" t="s">
        <v>9</v>
      </c>
    </row>
    <row r="30" spans="2:7" x14ac:dyDescent="0.2"/>
  </sheetData>
  <sheetProtection password="CB75" sheet="1" objects="1" scenarios="1" selectLockedCells="1" selectUnlockedCells="1"/>
  <mergeCells count="25">
    <mergeCell ref="E16:G16"/>
    <mergeCell ref="B13:E13"/>
    <mergeCell ref="B15:E15"/>
    <mergeCell ref="B26:E26"/>
    <mergeCell ref="B29:E29"/>
    <mergeCell ref="B21:E21"/>
    <mergeCell ref="B22:E22"/>
    <mergeCell ref="B23:E23"/>
    <mergeCell ref="B24:E24"/>
    <mergeCell ref="B1:G1"/>
    <mergeCell ref="B2:G2"/>
    <mergeCell ref="B3:G3"/>
    <mergeCell ref="C5:D5"/>
    <mergeCell ref="B20:E20"/>
    <mergeCell ref="B12:C12"/>
    <mergeCell ref="B14:C14"/>
    <mergeCell ref="E12:G12"/>
    <mergeCell ref="E14:G14"/>
    <mergeCell ref="C7:D7"/>
    <mergeCell ref="C8:D8"/>
    <mergeCell ref="C9:D9"/>
    <mergeCell ref="B11:E11"/>
    <mergeCell ref="C6:D6"/>
    <mergeCell ref="B17:E17"/>
    <mergeCell ref="B19:E19"/>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H51"/>
  <sheetViews>
    <sheetView showGridLines="0" topLeftCell="A19" zoomScaleNormal="100" workbookViewId="0">
      <selection activeCell="B50" sqref="B50:E50"/>
    </sheetView>
  </sheetViews>
  <sheetFormatPr defaultColWidth="0" defaultRowHeight="12.75" zeroHeight="1" x14ac:dyDescent="0.2"/>
  <cols>
    <col min="1" max="1" width="3.7109375" style="1" customWidth="1"/>
    <col min="2" max="2" width="23.42578125" style="1" customWidth="1"/>
    <col min="3" max="3" width="15.42578125" style="1" customWidth="1"/>
    <col min="4" max="4" width="11.28515625" style="1" bestFit="1" customWidth="1"/>
    <col min="5" max="5" width="11.7109375" style="1" bestFit="1" customWidth="1"/>
    <col min="6" max="6" width="12.140625" style="1" customWidth="1"/>
    <col min="7" max="7" width="13.42578125" style="1" customWidth="1"/>
    <col min="8" max="8" width="3.7109375" style="1" customWidth="1"/>
    <col min="9" max="16384" width="9.140625" style="1" hidden="1"/>
  </cols>
  <sheetData>
    <row r="1" spans="2:7" ht="24.75" customHeight="1" x14ac:dyDescent="0.2">
      <c r="B1" s="295" t="str">
        <f>'Owning and Operating Costs'!$F$8:$F$8</f>
        <v>Company Name</v>
      </c>
      <c r="C1" s="295"/>
      <c r="D1" s="295"/>
      <c r="E1" s="295"/>
      <c r="F1" s="295"/>
      <c r="G1" s="295"/>
    </row>
    <row r="2" spans="2:7" ht="24.75" customHeight="1" x14ac:dyDescent="0.2">
      <c r="B2" s="295" t="str">
        <f>'Owning and Operating Costs'!$F$9:$F$9</f>
        <v>Address</v>
      </c>
      <c r="C2" s="295"/>
      <c r="D2" s="295"/>
      <c r="E2" s="295"/>
      <c r="F2" s="295"/>
      <c r="G2" s="295"/>
    </row>
    <row r="3" spans="2:7" ht="24.75" customHeight="1" x14ac:dyDescent="0.2">
      <c r="B3" s="295" t="str">
        <f>'Owning and Operating Costs'!$F$10:$F$10</f>
        <v>City, State</v>
      </c>
      <c r="C3" s="295"/>
      <c r="D3" s="295"/>
      <c r="E3" s="295"/>
      <c r="F3" s="295"/>
      <c r="G3" s="295"/>
    </row>
    <row r="4" spans="2:7" ht="9.75" customHeight="1" x14ac:dyDescent="0.2">
      <c r="B4" s="4"/>
      <c r="C4" s="4"/>
      <c r="D4" s="4"/>
      <c r="E4" s="4"/>
      <c r="F4" s="4"/>
    </row>
    <row r="5" spans="2:7" ht="15.75" customHeight="1" x14ac:dyDescent="0.2">
      <c r="B5" s="115" t="s">
        <v>63</v>
      </c>
      <c r="C5" s="296">
        <f>'Owning and Operating Costs'!C7</f>
        <v>987</v>
      </c>
      <c r="D5" s="296"/>
    </row>
    <row r="6" spans="2:7" ht="15.75" customHeight="1" x14ac:dyDescent="0.2">
      <c r="B6" s="115" t="s">
        <v>64</v>
      </c>
      <c r="C6" s="296" t="str">
        <f>'Owning and Operating Costs'!C8</f>
        <v>Rota-Drill</v>
      </c>
      <c r="D6" s="296"/>
    </row>
    <row r="7" spans="2:7" ht="15.75" customHeight="1" x14ac:dyDescent="0.2">
      <c r="B7" s="115" t="s">
        <v>65</v>
      </c>
      <c r="C7" s="296" t="str">
        <f>'Owning and Operating Costs'!C9</f>
        <v>4000X</v>
      </c>
      <c r="D7" s="296"/>
    </row>
    <row r="8" spans="2:7" ht="15.75" customHeight="1" x14ac:dyDescent="0.2">
      <c r="B8" s="115" t="s">
        <v>66</v>
      </c>
      <c r="C8" s="296">
        <f>'Owning and Operating Costs'!C10</f>
        <v>2020</v>
      </c>
      <c r="D8" s="296"/>
    </row>
    <row r="9" spans="2:7" ht="15.75" customHeight="1" x14ac:dyDescent="0.2">
      <c r="B9" s="115" t="s">
        <v>67</v>
      </c>
      <c r="C9" s="296" t="str">
        <f>'Owning and Operating Costs'!C11</f>
        <v>JCH</v>
      </c>
      <c r="D9" s="296"/>
    </row>
    <row r="10" spans="2:7" ht="9.75" customHeight="1" thickBot="1" x14ac:dyDescent="0.25">
      <c r="E10" s="3"/>
    </row>
    <row r="11" spans="2:7" ht="24.75" customHeight="1" thickTop="1" thickBot="1" x14ac:dyDescent="0.25">
      <c r="B11" s="316" t="s">
        <v>53</v>
      </c>
      <c r="C11" s="304"/>
      <c r="D11" s="304"/>
      <c r="E11" s="304"/>
      <c r="F11" s="15">
        <f>'Owning and Operating Costs'!G25</f>
        <v>13.780049999999999</v>
      </c>
      <c r="G11" s="26" t="s">
        <v>9</v>
      </c>
    </row>
    <row r="12" spans="2:7" ht="15.75" customHeight="1" x14ac:dyDescent="0.2">
      <c r="B12" s="327" t="s">
        <v>23</v>
      </c>
      <c r="C12" s="328"/>
      <c r="D12" s="116">
        <f>'Owning and Operating Costs'!C14</f>
        <v>5</v>
      </c>
      <c r="E12" s="321" t="s">
        <v>51</v>
      </c>
      <c r="F12" s="321"/>
      <c r="G12" s="322"/>
    </row>
    <row r="13" spans="2:7" ht="15.75" customHeight="1" x14ac:dyDescent="0.2">
      <c r="B13" s="317" t="s">
        <v>69</v>
      </c>
      <c r="C13" s="318"/>
      <c r="D13" s="118">
        <f>'Owning and Operating Costs'!C15</f>
        <v>2000</v>
      </c>
      <c r="E13" s="323" t="s">
        <v>49</v>
      </c>
      <c r="F13" s="323"/>
      <c r="G13" s="324"/>
    </row>
    <row r="14" spans="2:7" ht="15.75" customHeight="1" x14ac:dyDescent="0.2">
      <c r="B14" s="338" t="s">
        <v>50</v>
      </c>
      <c r="C14" s="339"/>
      <c r="D14" s="118">
        <f>'Owning and Operating Costs'!C16</f>
        <v>1800</v>
      </c>
      <c r="E14" s="323" t="s">
        <v>49</v>
      </c>
      <c r="F14" s="323"/>
      <c r="G14" s="324"/>
    </row>
    <row r="15" spans="2:7" ht="15.75" customHeight="1" x14ac:dyDescent="0.2">
      <c r="B15" s="317" t="s">
        <v>46</v>
      </c>
      <c r="C15" s="318"/>
      <c r="D15" s="10">
        <f>'Owning and Operating Costs'!C17</f>
        <v>118000</v>
      </c>
      <c r="E15" s="325"/>
      <c r="F15" s="325"/>
      <c r="G15" s="326"/>
    </row>
    <row r="16" spans="2:7" ht="15.75" customHeight="1" x14ac:dyDescent="0.2">
      <c r="B16" s="317" t="s">
        <v>2</v>
      </c>
      <c r="C16" s="318"/>
      <c r="D16" s="10">
        <f>'Owning and Operating Costs'!F18</f>
        <v>30470</v>
      </c>
      <c r="E16" s="325"/>
      <c r="F16" s="325"/>
      <c r="G16" s="326"/>
    </row>
    <row r="17" spans="2:7" ht="15.75" customHeight="1" x14ac:dyDescent="0.2">
      <c r="B17" s="317" t="s">
        <v>43</v>
      </c>
      <c r="C17" s="318"/>
      <c r="D17" s="10">
        <f>'Owning and Operating Costs'!C20</f>
        <v>87530</v>
      </c>
      <c r="E17" s="323" t="s">
        <v>42</v>
      </c>
      <c r="F17" s="323"/>
      <c r="G17" s="324"/>
    </row>
    <row r="18" spans="2:7" ht="20.100000000000001" customHeight="1" x14ac:dyDescent="0.2">
      <c r="B18" s="307" t="s">
        <v>41</v>
      </c>
      <c r="C18" s="308"/>
      <c r="D18" s="308"/>
      <c r="E18" s="308"/>
      <c r="F18" s="16">
        <f>'Owning and Operating Costs'!G20</f>
        <v>8.7530000000000001</v>
      </c>
      <c r="G18" s="17" t="s">
        <v>9</v>
      </c>
    </row>
    <row r="19" spans="2:7" ht="15.75" customHeight="1" x14ac:dyDescent="0.2">
      <c r="B19" s="319" t="s">
        <v>40</v>
      </c>
      <c r="C19" s="320"/>
      <c r="D19" s="10">
        <f>'Owning and Operating Costs'!C21</f>
        <v>74235</v>
      </c>
      <c r="E19" s="342"/>
      <c r="F19" s="342"/>
      <c r="G19" s="343"/>
    </row>
    <row r="20" spans="2:7" ht="15.75" customHeight="1" x14ac:dyDescent="0.2">
      <c r="B20" s="299" t="s">
        <v>39</v>
      </c>
      <c r="C20" s="300"/>
      <c r="D20" s="119">
        <f>'Owning and Operating Costs'!C22</f>
        <v>0.06</v>
      </c>
      <c r="E20" s="323" t="s">
        <v>3</v>
      </c>
      <c r="F20" s="323"/>
      <c r="G20" s="324"/>
    </row>
    <row r="21" spans="2:7" ht="15.75" customHeight="1" x14ac:dyDescent="0.2">
      <c r="B21" s="299" t="s">
        <v>37</v>
      </c>
      <c r="C21" s="300"/>
      <c r="D21" s="10">
        <f>'Owning and Operating Costs'!C23</f>
        <v>4454.0999999999995</v>
      </c>
      <c r="E21" s="323" t="s">
        <v>12</v>
      </c>
      <c r="F21" s="323"/>
      <c r="G21" s="324"/>
    </row>
    <row r="22" spans="2:7" ht="15.75" customHeight="1" x14ac:dyDescent="0.2">
      <c r="B22" s="307" t="s">
        <v>36</v>
      </c>
      <c r="C22" s="308"/>
      <c r="D22" s="308"/>
      <c r="E22" s="308"/>
      <c r="F22" s="16">
        <f>'Owning and Operating Costs'!G23</f>
        <v>2.2270499999999998</v>
      </c>
      <c r="G22" s="17" t="s">
        <v>9</v>
      </c>
    </row>
    <row r="23" spans="2:7" ht="15.75" customHeight="1" x14ac:dyDescent="0.2">
      <c r="B23" s="11" t="s">
        <v>35</v>
      </c>
      <c r="C23" s="12"/>
      <c r="D23" s="10">
        <f>'Owning and Operating Costs'!C24</f>
        <v>5600</v>
      </c>
      <c r="E23" s="323" t="s">
        <v>12</v>
      </c>
      <c r="F23" s="323"/>
      <c r="G23" s="324"/>
    </row>
    <row r="24" spans="2:7" ht="20.100000000000001" customHeight="1" thickBot="1" x14ac:dyDescent="0.25">
      <c r="B24" s="305" t="s">
        <v>34</v>
      </c>
      <c r="C24" s="306"/>
      <c r="D24" s="306"/>
      <c r="E24" s="306"/>
      <c r="F24" s="13">
        <f>'Owning and Operating Costs'!G24</f>
        <v>2.8</v>
      </c>
      <c r="G24" s="14" t="s">
        <v>9</v>
      </c>
    </row>
    <row r="25" spans="2:7" ht="9.75" customHeight="1" thickTop="1" thickBot="1" x14ac:dyDescent="0.25"/>
    <row r="26" spans="2:7" ht="24.75" customHeight="1" thickTop="1" thickBot="1" x14ac:dyDescent="0.25">
      <c r="B26" s="303" t="s">
        <v>54</v>
      </c>
      <c r="C26" s="304"/>
      <c r="D26" s="304"/>
      <c r="E26" s="304"/>
      <c r="F26" s="15">
        <f>'Owning and Operating Costs'!G47</f>
        <v>39.840500000000006</v>
      </c>
      <c r="G26" s="26" t="s">
        <v>9</v>
      </c>
    </row>
    <row r="27" spans="2:7" ht="15.75" customHeight="1" x14ac:dyDescent="0.2">
      <c r="B27" s="340" t="s">
        <v>33</v>
      </c>
      <c r="C27" s="341"/>
      <c r="D27" s="120">
        <f>'Owning and Operating Costs'!C28</f>
        <v>2.95</v>
      </c>
      <c r="E27" s="321" t="s">
        <v>31</v>
      </c>
      <c r="F27" s="321"/>
      <c r="G27" s="322"/>
    </row>
    <row r="28" spans="2:7" ht="15.75" customHeight="1" x14ac:dyDescent="0.2">
      <c r="B28" s="299" t="s">
        <v>32</v>
      </c>
      <c r="C28" s="300"/>
      <c r="D28" s="120">
        <f>'Owning and Operating Costs'!C29</f>
        <v>1.18</v>
      </c>
      <c r="E28" s="323" t="s">
        <v>31</v>
      </c>
      <c r="F28" s="323"/>
      <c r="G28" s="324"/>
    </row>
    <row r="29" spans="2:7" ht="15.75" customHeight="1" x14ac:dyDescent="0.2">
      <c r="B29" s="299" t="s">
        <v>30</v>
      </c>
      <c r="C29" s="300"/>
      <c r="D29" s="122">
        <f>'Owning and Operating Costs'!C30</f>
        <v>3.6</v>
      </c>
      <c r="E29" s="9" t="s">
        <v>29</v>
      </c>
      <c r="F29" s="117"/>
      <c r="G29" s="121"/>
    </row>
    <row r="30" spans="2:7" ht="20.100000000000001" customHeight="1" x14ac:dyDescent="0.2">
      <c r="B30" s="297" t="s">
        <v>28</v>
      </c>
      <c r="C30" s="298"/>
      <c r="D30" s="298"/>
      <c r="E30" s="298"/>
      <c r="F30" s="16">
        <f>'Owning and Operating Costs'!G30</f>
        <v>14.868</v>
      </c>
      <c r="G30" s="17" t="s">
        <v>9</v>
      </c>
    </row>
    <row r="31" spans="2:7" ht="15.75" customHeight="1" x14ac:dyDescent="0.2">
      <c r="B31" s="299" t="s">
        <v>27</v>
      </c>
      <c r="C31" s="300"/>
      <c r="D31" s="10">
        <f>'Owning and Operating Costs'!C31</f>
        <v>2600</v>
      </c>
      <c r="E31" s="331" t="s">
        <v>24</v>
      </c>
      <c r="F31" s="331"/>
      <c r="G31" s="332"/>
    </row>
    <row r="32" spans="2:7" ht="15.75" customHeight="1" x14ac:dyDescent="0.2">
      <c r="B32" s="299" t="s">
        <v>74</v>
      </c>
      <c r="C32" s="300"/>
      <c r="D32" s="122">
        <f>'Owning and Operating Costs'!C32</f>
        <v>1.2</v>
      </c>
      <c r="E32" s="323"/>
      <c r="F32" s="323"/>
      <c r="G32" s="324"/>
    </row>
    <row r="33" spans="2:7" ht="15.75" customHeight="1" x14ac:dyDescent="0.2">
      <c r="B33" s="299" t="s">
        <v>23</v>
      </c>
      <c r="C33" s="300"/>
      <c r="D33" s="123">
        <f>'Owning and Operating Costs'!C33</f>
        <v>500</v>
      </c>
      <c r="E33" s="323" t="s">
        <v>18</v>
      </c>
      <c r="F33" s="323"/>
      <c r="G33" s="324"/>
    </row>
    <row r="34" spans="2:7" ht="20.100000000000001" customHeight="1" x14ac:dyDescent="0.2">
      <c r="B34" s="297" t="s">
        <v>26</v>
      </c>
      <c r="C34" s="298"/>
      <c r="D34" s="298"/>
      <c r="E34" s="298"/>
      <c r="F34" s="16">
        <f>'Owning and Operating Costs'!G33</f>
        <v>6.24</v>
      </c>
      <c r="G34" s="17" t="s">
        <v>9</v>
      </c>
    </row>
    <row r="35" spans="2:7" ht="15.75" customHeight="1" x14ac:dyDescent="0.2">
      <c r="B35" s="319" t="s">
        <v>25</v>
      </c>
      <c r="C35" s="320"/>
      <c r="D35" s="10">
        <f>'Owning and Operating Costs'!C34</f>
        <v>9500</v>
      </c>
      <c r="E35" s="331" t="s">
        <v>24</v>
      </c>
      <c r="F35" s="331"/>
      <c r="G35" s="332"/>
    </row>
    <row r="36" spans="2:7" ht="15.75" customHeight="1" x14ac:dyDescent="0.2">
      <c r="B36" s="299" t="s">
        <v>74</v>
      </c>
      <c r="C36" s="300"/>
      <c r="D36" s="122">
        <f>'Owning and Operating Costs'!C35</f>
        <v>1.1000000000000001</v>
      </c>
      <c r="E36" s="323"/>
      <c r="F36" s="323"/>
      <c r="G36" s="324"/>
    </row>
    <row r="37" spans="2:7" ht="15.75" customHeight="1" x14ac:dyDescent="0.2">
      <c r="B37" s="299" t="s">
        <v>23</v>
      </c>
      <c r="C37" s="300"/>
      <c r="D37" s="123">
        <f>'Owning and Operating Costs'!C36</f>
        <v>4000</v>
      </c>
      <c r="E37" s="323" t="s">
        <v>18</v>
      </c>
      <c r="F37" s="323"/>
      <c r="G37" s="324"/>
    </row>
    <row r="38" spans="2:7" ht="20.100000000000001" customHeight="1" x14ac:dyDescent="0.2">
      <c r="B38" s="297" t="s">
        <v>22</v>
      </c>
      <c r="C38" s="298"/>
      <c r="D38" s="298"/>
      <c r="E38" s="298"/>
      <c r="F38" s="16">
        <f>'Owning and Operating Costs'!G36</f>
        <v>2.6124999999999998</v>
      </c>
      <c r="G38" s="17" t="s">
        <v>9</v>
      </c>
    </row>
    <row r="39" spans="2:7" ht="15.75" customHeight="1" x14ac:dyDescent="0.2">
      <c r="B39" s="319" t="s">
        <v>21</v>
      </c>
      <c r="C39" s="320"/>
      <c r="D39" s="10">
        <f>'Owning and Operating Costs'!C37</f>
        <v>800</v>
      </c>
      <c r="E39" s="344" t="s">
        <v>20</v>
      </c>
      <c r="F39" s="331"/>
      <c r="G39" s="332"/>
    </row>
    <row r="40" spans="2:7" ht="15.75" customHeight="1" x14ac:dyDescent="0.2">
      <c r="B40" s="299" t="s">
        <v>75</v>
      </c>
      <c r="C40" s="300"/>
      <c r="D40" s="122">
        <f>'Owning and Operating Costs'!C38</f>
        <v>1.3</v>
      </c>
      <c r="E40" s="323"/>
      <c r="F40" s="323"/>
      <c r="G40" s="324"/>
    </row>
    <row r="41" spans="2:7" ht="15.75" customHeight="1" x14ac:dyDescent="0.2">
      <c r="B41" s="299" t="s">
        <v>19</v>
      </c>
      <c r="C41" s="300"/>
      <c r="D41" s="123">
        <f>'Owning and Operating Costs'!C39</f>
        <v>250</v>
      </c>
      <c r="E41" s="323" t="s">
        <v>18</v>
      </c>
      <c r="F41" s="323"/>
      <c r="G41" s="324"/>
    </row>
    <row r="42" spans="2:7" ht="15.75" customHeight="1" x14ac:dyDescent="0.2">
      <c r="B42" s="297" t="s">
        <v>17</v>
      </c>
      <c r="C42" s="298"/>
      <c r="D42" s="298"/>
      <c r="E42" s="298"/>
      <c r="F42" s="16">
        <f>'Owning and Operating Costs'!G39</f>
        <v>4.16</v>
      </c>
      <c r="G42" s="17" t="s">
        <v>9</v>
      </c>
    </row>
    <row r="43" spans="2:7" ht="15.75" customHeight="1" x14ac:dyDescent="0.2">
      <c r="B43" s="319" t="s">
        <v>16</v>
      </c>
      <c r="C43" s="320"/>
      <c r="D43" s="130">
        <f>'Owning and Operating Costs'!C44</f>
        <v>119600</v>
      </c>
      <c r="E43" s="344" t="s">
        <v>15</v>
      </c>
      <c r="F43" s="331"/>
      <c r="G43" s="332"/>
    </row>
    <row r="44" spans="2:7" ht="20.100000000000001" customHeight="1" thickBot="1" x14ac:dyDescent="0.25">
      <c r="B44" s="329" t="s">
        <v>14</v>
      </c>
      <c r="C44" s="330"/>
      <c r="D44" s="330"/>
      <c r="E44" s="330"/>
      <c r="F44" s="129">
        <f>'Owning and Operating Costs'!G46</f>
        <v>11.96</v>
      </c>
      <c r="G44" s="14" t="s">
        <v>9</v>
      </c>
    </row>
    <row r="45" spans="2:7" ht="9.75" customHeight="1" thickTop="1" thickBot="1" x14ac:dyDescent="0.25"/>
    <row r="46" spans="2:7" ht="24.75" customHeight="1" thickTop="1" thickBot="1" x14ac:dyDescent="0.25">
      <c r="B46" s="309" t="s">
        <v>55</v>
      </c>
      <c r="C46" s="310"/>
      <c r="D46" s="310"/>
      <c r="E46" s="310"/>
      <c r="F46" s="21">
        <f>'Owning and Operating Costs'!G51</f>
        <v>2.8</v>
      </c>
      <c r="G46" s="27" t="s">
        <v>9</v>
      </c>
    </row>
    <row r="47" spans="2:7" ht="15.75" customHeight="1" x14ac:dyDescent="0.2">
      <c r="B47" s="333" t="s">
        <v>13</v>
      </c>
      <c r="C47" s="334"/>
      <c r="D47" s="134">
        <f>'Owning and Operating Costs'!C50</f>
        <v>5600</v>
      </c>
      <c r="E47" s="335" t="s">
        <v>3</v>
      </c>
      <c r="F47" s="336"/>
      <c r="G47" s="337"/>
    </row>
    <row r="48" spans="2:7" ht="20.100000000000001" customHeight="1" thickBot="1" x14ac:dyDescent="0.25">
      <c r="B48" s="131" t="s">
        <v>11</v>
      </c>
      <c r="C48" s="132"/>
      <c r="D48" s="132"/>
      <c r="E48" s="132"/>
      <c r="F48" s="129">
        <f>'Owning and Operating Costs'!G50</f>
        <v>2.8</v>
      </c>
      <c r="G48" s="133" t="s">
        <v>9</v>
      </c>
    </row>
    <row r="49" spans="2:7" ht="13.5" thickTop="1" x14ac:dyDescent="0.2"/>
    <row r="50" spans="2:7" ht="15" x14ac:dyDescent="0.2">
      <c r="B50" s="311" t="s">
        <v>61</v>
      </c>
      <c r="C50" s="311"/>
      <c r="D50" s="311"/>
      <c r="E50" s="311"/>
      <c r="F50" s="2">
        <f>'Owning and Operating Costs'!G53</f>
        <v>56.420550000000006</v>
      </c>
      <c r="G50" s="28" t="s">
        <v>9</v>
      </c>
    </row>
    <row r="51" spans="2:7" x14ac:dyDescent="0.2"/>
  </sheetData>
  <sheetProtection password="CB75" sheet="1" objects="1" scenarios="1" selectLockedCells="1" selectUnlockedCells="1"/>
  <mergeCells count="66">
    <mergeCell ref="E27:G27"/>
    <mergeCell ref="E28:G28"/>
    <mergeCell ref="E31:G31"/>
    <mergeCell ref="E32:G32"/>
    <mergeCell ref="B43:C43"/>
    <mergeCell ref="E43:G43"/>
    <mergeCell ref="E36:G36"/>
    <mergeCell ref="E37:G37"/>
    <mergeCell ref="B39:C39"/>
    <mergeCell ref="B40:C40"/>
    <mergeCell ref="B41:C41"/>
    <mergeCell ref="E39:G39"/>
    <mergeCell ref="E40:G40"/>
    <mergeCell ref="E41:G41"/>
    <mergeCell ref="B36:C36"/>
    <mergeCell ref="B37:C37"/>
    <mergeCell ref="E21:G21"/>
    <mergeCell ref="B22:E22"/>
    <mergeCell ref="E23:G23"/>
    <mergeCell ref="B24:E24"/>
    <mergeCell ref="E17:G17"/>
    <mergeCell ref="E19:G19"/>
    <mergeCell ref="E20:G20"/>
    <mergeCell ref="B13:C13"/>
    <mergeCell ref="B14:C14"/>
    <mergeCell ref="B15:C15"/>
    <mergeCell ref="B35:C35"/>
    <mergeCell ref="B28:C28"/>
    <mergeCell ref="B29:C29"/>
    <mergeCell ref="B27:C27"/>
    <mergeCell ref="B33:C33"/>
    <mergeCell ref="B21:C21"/>
    <mergeCell ref="B50:E50"/>
    <mergeCell ref="B30:E30"/>
    <mergeCell ref="B34:E34"/>
    <mergeCell ref="B38:E38"/>
    <mergeCell ref="B42:E42"/>
    <mergeCell ref="B44:E44"/>
    <mergeCell ref="B46:E46"/>
    <mergeCell ref="B32:C32"/>
    <mergeCell ref="E35:G35"/>
    <mergeCell ref="E33:G33"/>
    <mergeCell ref="B47:C47"/>
    <mergeCell ref="E47:G47"/>
    <mergeCell ref="C8:D8"/>
    <mergeCell ref="C9:D9"/>
    <mergeCell ref="B11:E11"/>
    <mergeCell ref="B18:E18"/>
    <mergeCell ref="B31:C31"/>
    <mergeCell ref="B16:C16"/>
    <mergeCell ref="B17:C17"/>
    <mergeCell ref="B19:C19"/>
    <mergeCell ref="B26:E26"/>
    <mergeCell ref="B20:C20"/>
    <mergeCell ref="E12:G12"/>
    <mergeCell ref="E13:G13"/>
    <mergeCell ref="E14:G14"/>
    <mergeCell ref="E15:G15"/>
    <mergeCell ref="E16:G16"/>
    <mergeCell ref="B12:C12"/>
    <mergeCell ref="C7:D7"/>
    <mergeCell ref="B1:G1"/>
    <mergeCell ref="B2:G2"/>
    <mergeCell ref="B3:G3"/>
    <mergeCell ref="C5:D5"/>
    <mergeCell ref="C6:D6"/>
  </mergeCells>
  <printOptions horizontalCentered="1"/>
  <pageMargins left="0.7" right="0.7" top="0.75" bottom="0.75" header="0" footer="0"/>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F82"/>
  <sheetViews>
    <sheetView showGridLines="0" showZeros="0" zoomScaleNormal="100" workbookViewId="0">
      <selection activeCell="B3" sqref="B3:D3"/>
    </sheetView>
  </sheetViews>
  <sheetFormatPr defaultColWidth="0" defaultRowHeight="12.75" zeroHeight="1" x14ac:dyDescent="0.2"/>
  <cols>
    <col min="1" max="1" width="2.7109375" customWidth="1"/>
    <col min="2" max="2" width="38" customWidth="1"/>
    <col min="3" max="3" width="83.7109375" customWidth="1"/>
    <col min="4" max="4" width="25.7109375" customWidth="1"/>
    <col min="5" max="5" width="2.7109375" customWidth="1"/>
    <col min="6" max="6" width="0" hidden="1" customWidth="1"/>
    <col min="7" max="16384" width="9.140625" hidden="1"/>
  </cols>
  <sheetData>
    <row r="1" spans="2:6" ht="128.25" customHeight="1" x14ac:dyDescent="0.2"/>
    <row r="2" spans="2:6" ht="6" customHeight="1" x14ac:dyDescent="0.2"/>
    <row r="3" spans="2:6" ht="23.25" x14ac:dyDescent="0.2">
      <c r="B3" s="366" t="s">
        <v>142</v>
      </c>
      <c r="C3" s="366"/>
      <c r="D3" s="366"/>
      <c r="E3" s="164"/>
      <c r="F3" s="164"/>
    </row>
    <row r="4" spans="2:6" ht="15" x14ac:dyDescent="0.2">
      <c r="B4" s="367" t="s">
        <v>94</v>
      </c>
      <c r="C4" s="367"/>
      <c r="D4" s="367"/>
      <c r="E4" s="165"/>
      <c r="F4" s="165"/>
    </row>
    <row r="5" spans="2:6" ht="6" customHeight="1" x14ac:dyDescent="0.2">
      <c r="B5" s="185"/>
      <c r="C5" s="185"/>
      <c r="D5" s="185"/>
      <c r="E5" s="165"/>
      <c r="F5" s="165"/>
    </row>
    <row r="6" spans="2:6" ht="39.950000000000003" customHeight="1" x14ac:dyDescent="0.2">
      <c r="B6" s="365" t="s">
        <v>151</v>
      </c>
      <c r="C6" s="365"/>
      <c r="D6" s="365"/>
    </row>
    <row r="7" spans="2:6" ht="39" customHeight="1" x14ac:dyDescent="0.2">
      <c r="B7" s="371" t="s">
        <v>159</v>
      </c>
      <c r="C7" s="371"/>
      <c r="D7" s="371"/>
    </row>
    <row r="8" spans="2:6" ht="6" customHeight="1" thickBot="1" x14ac:dyDescent="0.25"/>
    <row r="9" spans="2:6" ht="15.75" thickTop="1" x14ac:dyDescent="0.2">
      <c r="B9" s="362" t="s">
        <v>77</v>
      </c>
      <c r="C9" s="363"/>
      <c r="D9" s="364"/>
    </row>
    <row r="10" spans="2:6" ht="15" customHeight="1" x14ac:dyDescent="0.2">
      <c r="B10" s="166" t="s">
        <v>81</v>
      </c>
      <c r="C10" s="186" t="s">
        <v>86</v>
      </c>
      <c r="D10" s="189"/>
    </row>
    <row r="11" spans="2:6" ht="15" customHeight="1" x14ac:dyDescent="0.2">
      <c r="B11" s="167" t="s">
        <v>82</v>
      </c>
      <c r="C11" s="187" t="s">
        <v>87</v>
      </c>
      <c r="D11" s="190"/>
    </row>
    <row r="12" spans="2:6" ht="15" customHeight="1" x14ac:dyDescent="0.2">
      <c r="B12" s="166" t="s">
        <v>83</v>
      </c>
      <c r="C12" s="186" t="s">
        <v>88</v>
      </c>
      <c r="D12" s="189"/>
    </row>
    <row r="13" spans="2:6" ht="15" customHeight="1" x14ac:dyDescent="0.2">
      <c r="B13" s="167" t="s">
        <v>84</v>
      </c>
      <c r="C13" s="187" t="s">
        <v>89</v>
      </c>
      <c r="D13" s="190"/>
    </row>
    <row r="14" spans="2:6" ht="15" customHeight="1" x14ac:dyDescent="0.2">
      <c r="B14" s="166" t="s">
        <v>85</v>
      </c>
      <c r="C14" s="186" t="s">
        <v>90</v>
      </c>
      <c r="D14" s="189"/>
    </row>
    <row r="15" spans="2:6" ht="15" customHeight="1" x14ac:dyDescent="0.2">
      <c r="B15" s="167" t="s">
        <v>62</v>
      </c>
      <c r="C15" s="187" t="s">
        <v>91</v>
      </c>
      <c r="D15" s="190"/>
    </row>
    <row r="16" spans="2:6" ht="15" customHeight="1" x14ac:dyDescent="0.2">
      <c r="B16" s="166" t="s">
        <v>73</v>
      </c>
      <c r="C16" s="186" t="s">
        <v>92</v>
      </c>
      <c r="D16" s="189"/>
    </row>
    <row r="17" spans="2:4" ht="15" customHeight="1" thickBot="1" x14ac:dyDescent="0.25">
      <c r="B17" s="168" t="s">
        <v>72</v>
      </c>
      <c r="C17" s="188" t="s">
        <v>93</v>
      </c>
      <c r="D17" s="191"/>
    </row>
    <row r="18" spans="2:4" ht="6" customHeight="1" thickTop="1" thickBot="1" x14ac:dyDescent="0.25"/>
    <row r="19" spans="2:4" ht="15.75" thickTop="1" x14ac:dyDescent="0.2">
      <c r="B19" s="362" t="s">
        <v>53</v>
      </c>
      <c r="C19" s="363"/>
      <c r="D19" s="364"/>
    </row>
    <row r="20" spans="2:4" ht="15" customHeight="1" x14ac:dyDescent="0.2">
      <c r="B20" s="169" t="s">
        <v>23</v>
      </c>
      <c r="C20" s="186" t="s">
        <v>95</v>
      </c>
      <c r="D20" s="170"/>
    </row>
    <row r="21" spans="2:4" ht="15" customHeight="1" x14ac:dyDescent="0.2">
      <c r="B21" s="171" t="s">
        <v>69</v>
      </c>
      <c r="C21" s="187" t="s">
        <v>96</v>
      </c>
      <c r="D21" s="172" t="s">
        <v>144</v>
      </c>
    </row>
    <row r="22" spans="2:4" ht="15" customHeight="1" x14ac:dyDescent="0.2">
      <c r="B22" s="169" t="s">
        <v>50</v>
      </c>
      <c r="C22" s="186" t="s">
        <v>97</v>
      </c>
      <c r="D22" s="170"/>
    </row>
    <row r="23" spans="2:4" ht="15" customHeight="1" x14ac:dyDescent="0.2">
      <c r="B23" s="171" t="s">
        <v>46</v>
      </c>
      <c r="C23" s="187" t="s">
        <v>98</v>
      </c>
      <c r="D23" s="172"/>
    </row>
    <row r="24" spans="2:4" ht="15" customHeight="1" x14ac:dyDescent="0.2">
      <c r="B24" s="169" t="s">
        <v>48</v>
      </c>
      <c r="C24" s="186" t="s">
        <v>99</v>
      </c>
      <c r="D24" s="170"/>
    </row>
    <row r="25" spans="2:4" ht="15" customHeight="1" x14ac:dyDescent="0.2">
      <c r="B25" s="171" t="s">
        <v>47</v>
      </c>
      <c r="C25" s="187" t="s">
        <v>100</v>
      </c>
      <c r="D25" s="172" t="s">
        <v>144</v>
      </c>
    </row>
    <row r="26" spans="2:4" ht="15" customHeight="1" x14ac:dyDescent="0.2">
      <c r="B26" s="169" t="s">
        <v>43</v>
      </c>
      <c r="C26" s="186" t="s">
        <v>101</v>
      </c>
      <c r="D26" s="170" t="s">
        <v>145</v>
      </c>
    </row>
    <row r="27" spans="2:4" ht="75" customHeight="1" x14ac:dyDescent="0.2">
      <c r="B27" s="171" t="s">
        <v>71</v>
      </c>
      <c r="C27" s="192" t="s">
        <v>128</v>
      </c>
      <c r="D27" s="173"/>
    </row>
    <row r="28" spans="2:4" ht="15" customHeight="1" x14ac:dyDescent="0.2">
      <c r="B28" s="169" t="s">
        <v>45</v>
      </c>
      <c r="C28" s="186" t="s">
        <v>102</v>
      </c>
      <c r="D28" s="170"/>
    </row>
    <row r="29" spans="2:4" ht="15" customHeight="1" x14ac:dyDescent="0.2">
      <c r="B29" s="171" t="s">
        <v>157</v>
      </c>
      <c r="C29" s="192" t="s">
        <v>156</v>
      </c>
      <c r="D29" s="172" t="s">
        <v>146</v>
      </c>
    </row>
    <row r="30" spans="2:4" ht="15" customHeight="1" x14ac:dyDescent="0.2">
      <c r="B30" s="199" t="s">
        <v>158</v>
      </c>
      <c r="C30" s="200" t="s">
        <v>155</v>
      </c>
      <c r="D30" s="201" t="s">
        <v>146</v>
      </c>
    </row>
    <row r="31" spans="2:4" ht="30" customHeight="1" x14ac:dyDescent="0.2">
      <c r="B31" s="171" t="s">
        <v>52</v>
      </c>
      <c r="C31" s="192" t="s">
        <v>154</v>
      </c>
      <c r="D31" s="173"/>
    </row>
    <row r="32" spans="2:4" ht="15" customHeight="1" x14ac:dyDescent="0.2">
      <c r="B32" s="199" t="s">
        <v>44</v>
      </c>
      <c r="C32" s="202" t="s">
        <v>103</v>
      </c>
      <c r="D32" s="201"/>
    </row>
    <row r="33" spans="2:4" ht="15" customHeight="1" x14ac:dyDescent="0.2">
      <c r="B33" s="171" t="s">
        <v>41</v>
      </c>
      <c r="C33" s="187" t="s">
        <v>108</v>
      </c>
      <c r="D33" s="172"/>
    </row>
    <row r="34" spans="2:4" ht="15" customHeight="1" x14ac:dyDescent="0.2">
      <c r="B34" s="199" t="s">
        <v>40</v>
      </c>
      <c r="C34" s="202" t="s">
        <v>104</v>
      </c>
      <c r="D34" s="201" t="s">
        <v>147</v>
      </c>
    </row>
    <row r="35" spans="2:4" ht="15" customHeight="1" x14ac:dyDescent="0.2">
      <c r="B35" s="171" t="s">
        <v>39</v>
      </c>
      <c r="C35" s="187" t="s">
        <v>105</v>
      </c>
      <c r="D35" s="172"/>
    </row>
    <row r="36" spans="2:4" ht="15" customHeight="1" x14ac:dyDescent="0.2">
      <c r="B36" s="199" t="s">
        <v>37</v>
      </c>
      <c r="C36" s="202" t="s">
        <v>106</v>
      </c>
      <c r="D36" s="201"/>
    </row>
    <row r="37" spans="2:4" ht="15" customHeight="1" x14ac:dyDescent="0.2">
      <c r="B37" s="171" t="s">
        <v>36</v>
      </c>
      <c r="C37" s="187" t="s">
        <v>107</v>
      </c>
      <c r="D37" s="172"/>
    </row>
    <row r="38" spans="2:4" ht="15" customHeight="1" x14ac:dyDescent="0.2">
      <c r="B38" s="199" t="s">
        <v>35</v>
      </c>
      <c r="C38" s="202" t="s">
        <v>109</v>
      </c>
      <c r="D38" s="201"/>
    </row>
    <row r="39" spans="2:4" ht="15" customHeight="1" x14ac:dyDescent="0.2">
      <c r="B39" s="171" t="s">
        <v>34</v>
      </c>
      <c r="C39" s="187" t="s">
        <v>110</v>
      </c>
      <c r="D39" s="172"/>
    </row>
    <row r="40" spans="2:4" ht="15" customHeight="1" thickBot="1" x14ac:dyDescent="0.25">
      <c r="B40" s="203" t="s">
        <v>57</v>
      </c>
      <c r="C40" s="204" t="s">
        <v>111</v>
      </c>
      <c r="D40" s="205"/>
    </row>
    <row r="41" spans="2:4" ht="6" customHeight="1" thickTop="1" thickBot="1" x14ac:dyDescent="0.25"/>
    <row r="42" spans="2:4" ht="15.75" thickTop="1" x14ac:dyDescent="0.2">
      <c r="B42" s="368" t="s">
        <v>54</v>
      </c>
      <c r="C42" s="369"/>
      <c r="D42" s="370"/>
    </row>
    <row r="43" spans="2:4" ht="15" customHeight="1" x14ac:dyDescent="0.2">
      <c r="B43" s="174" t="s">
        <v>33</v>
      </c>
      <c r="C43" s="186" t="s">
        <v>112</v>
      </c>
      <c r="D43" s="175" t="s">
        <v>148</v>
      </c>
    </row>
    <row r="44" spans="2:4" ht="15" customHeight="1" x14ac:dyDescent="0.2">
      <c r="B44" s="176" t="s">
        <v>32</v>
      </c>
      <c r="C44" s="187" t="s">
        <v>113</v>
      </c>
      <c r="D44" s="177" t="s">
        <v>148</v>
      </c>
    </row>
    <row r="45" spans="2:4" ht="15" customHeight="1" x14ac:dyDescent="0.2">
      <c r="B45" s="174" t="s">
        <v>30</v>
      </c>
      <c r="C45" s="186" t="s">
        <v>114</v>
      </c>
      <c r="D45" s="175"/>
    </row>
    <row r="46" spans="2:4" ht="15" customHeight="1" x14ac:dyDescent="0.2">
      <c r="B46" s="176" t="s">
        <v>28</v>
      </c>
      <c r="C46" s="187" t="s">
        <v>115</v>
      </c>
      <c r="D46" s="177"/>
    </row>
    <row r="47" spans="2:4" ht="15" customHeight="1" x14ac:dyDescent="0.2">
      <c r="B47" s="174" t="s">
        <v>27</v>
      </c>
      <c r="C47" s="186" t="s">
        <v>116</v>
      </c>
      <c r="D47" s="175" t="s">
        <v>148</v>
      </c>
    </row>
    <row r="48" spans="2:4" ht="30" customHeight="1" x14ac:dyDescent="0.2">
      <c r="B48" s="176" t="s">
        <v>74</v>
      </c>
      <c r="C48" s="192" t="s">
        <v>124</v>
      </c>
      <c r="D48" s="180" t="s">
        <v>148</v>
      </c>
    </row>
    <row r="49" spans="2:4" ht="15" customHeight="1" x14ac:dyDescent="0.2">
      <c r="B49" s="174" t="s">
        <v>23</v>
      </c>
      <c r="C49" s="186" t="s">
        <v>117</v>
      </c>
      <c r="D49" s="175"/>
    </row>
    <row r="50" spans="2:4" ht="15" customHeight="1" x14ac:dyDescent="0.2">
      <c r="B50" s="176" t="s">
        <v>26</v>
      </c>
      <c r="C50" s="187" t="s">
        <v>118</v>
      </c>
      <c r="D50" s="177"/>
    </row>
    <row r="51" spans="2:4" ht="15" customHeight="1" x14ac:dyDescent="0.2">
      <c r="B51" s="174" t="s">
        <v>25</v>
      </c>
      <c r="C51" s="186" t="s">
        <v>119</v>
      </c>
      <c r="D51" s="175" t="s">
        <v>148</v>
      </c>
    </row>
    <row r="52" spans="2:4" ht="30" customHeight="1" x14ac:dyDescent="0.2">
      <c r="B52" s="176" t="s">
        <v>74</v>
      </c>
      <c r="C52" s="192" t="s">
        <v>125</v>
      </c>
      <c r="D52" s="180" t="s">
        <v>148</v>
      </c>
    </row>
    <row r="53" spans="2:4" ht="15" customHeight="1" x14ac:dyDescent="0.2">
      <c r="B53" s="174" t="s">
        <v>23</v>
      </c>
      <c r="C53" s="186" t="s">
        <v>120</v>
      </c>
      <c r="D53" s="175"/>
    </row>
    <row r="54" spans="2:4" ht="15" customHeight="1" x14ac:dyDescent="0.2">
      <c r="B54" s="176" t="s">
        <v>22</v>
      </c>
      <c r="C54" s="187" t="s">
        <v>121</v>
      </c>
      <c r="D54" s="177"/>
    </row>
    <row r="55" spans="2:4" ht="15" customHeight="1" x14ac:dyDescent="0.2">
      <c r="B55" s="174" t="s">
        <v>21</v>
      </c>
      <c r="C55" s="186" t="s">
        <v>122</v>
      </c>
      <c r="D55" s="175" t="s">
        <v>148</v>
      </c>
    </row>
    <row r="56" spans="2:4" ht="30" customHeight="1" x14ac:dyDescent="0.2">
      <c r="B56" s="176" t="s">
        <v>75</v>
      </c>
      <c r="C56" s="192" t="s">
        <v>123</v>
      </c>
      <c r="D56" s="180"/>
    </row>
    <row r="57" spans="2:4" ht="15" customHeight="1" x14ac:dyDescent="0.2">
      <c r="B57" s="174" t="s">
        <v>19</v>
      </c>
      <c r="C57" s="186" t="s">
        <v>126</v>
      </c>
      <c r="D57" s="175"/>
    </row>
    <row r="58" spans="2:4" ht="15" customHeight="1" x14ac:dyDescent="0.2">
      <c r="B58" s="176" t="s">
        <v>17</v>
      </c>
      <c r="C58" s="187" t="s">
        <v>127</v>
      </c>
      <c r="D58" s="177"/>
    </row>
    <row r="59" spans="2:4" ht="60" customHeight="1" x14ac:dyDescent="0.2">
      <c r="B59" s="174" t="s">
        <v>5</v>
      </c>
      <c r="C59" s="193" t="s">
        <v>129</v>
      </c>
      <c r="D59" s="181"/>
    </row>
    <row r="60" spans="2:4" ht="15" customHeight="1" x14ac:dyDescent="0.2">
      <c r="B60" s="176" t="s">
        <v>4</v>
      </c>
      <c r="C60" s="187" t="s">
        <v>130</v>
      </c>
      <c r="D60" s="177"/>
    </row>
    <row r="61" spans="2:4" ht="15" customHeight="1" x14ac:dyDescent="0.2">
      <c r="B61" s="174" t="s">
        <v>58</v>
      </c>
      <c r="C61" s="186" t="s">
        <v>150</v>
      </c>
      <c r="D61" s="175" t="s">
        <v>149</v>
      </c>
    </row>
    <row r="62" spans="2:4" ht="15" customHeight="1" x14ac:dyDescent="0.2">
      <c r="B62" s="176" t="s">
        <v>59</v>
      </c>
      <c r="C62" s="187" t="s">
        <v>150</v>
      </c>
      <c r="D62" s="177" t="s">
        <v>149</v>
      </c>
    </row>
    <row r="63" spans="2:4" ht="30" customHeight="1" x14ac:dyDescent="0.2">
      <c r="B63" s="174" t="s">
        <v>7</v>
      </c>
      <c r="C63" s="193" t="s">
        <v>131</v>
      </c>
      <c r="D63" s="181"/>
    </row>
    <row r="64" spans="2:4" ht="30" customHeight="1" x14ac:dyDescent="0.2">
      <c r="B64" s="176" t="s">
        <v>6</v>
      </c>
      <c r="C64" s="192" t="s">
        <v>133</v>
      </c>
      <c r="D64" s="180"/>
    </row>
    <row r="65" spans="2:6" ht="15" customHeight="1" x14ac:dyDescent="0.2">
      <c r="B65" s="174" t="s">
        <v>14</v>
      </c>
      <c r="C65" s="186" t="s">
        <v>132</v>
      </c>
      <c r="D65" s="175"/>
    </row>
    <row r="66" spans="2:6" ht="15" customHeight="1" thickBot="1" x14ac:dyDescent="0.25">
      <c r="B66" s="178" t="s">
        <v>56</v>
      </c>
      <c r="C66" s="194" t="s">
        <v>134</v>
      </c>
      <c r="D66" s="179"/>
    </row>
    <row r="67" spans="2:6" ht="6" customHeight="1" thickTop="1" thickBot="1" x14ac:dyDescent="0.25"/>
    <row r="68" spans="2:6" ht="15.75" thickTop="1" x14ac:dyDescent="0.2">
      <c r="B68" s="362" t="s">
        <v>55</v>
      </c>
      <c r="C68" s="363"/>
      <c r="D68" s="364"/>
    </row>
    <row r="69" spans="2:6" ht="15" customHeight="1" x14ac:dyDescent="0.2">
      <c r="B69" s="169" t="s">
        <v>13</v>
      </c>
      <c r="C69" s="186" t="s">
        <v>135</v>
      </c>
      <c r="D69" s="170"/>
    </row>
    <row r="70" spans="2:6" ht="15" customHeight="1" x14ac:dyDescent="0.2">
      <c r="B70" s="171" t="s">
        <v>11</v>
      </c>
      <c r="C70" s="187" t="s">
        <v>136</v>
      </c>
      <c r="D70" s="172"/>
    </row>
    <row r="71" spans="2:6" ht="15" customHeight="1" thickBot="1" x14ac:dyDescent="0.25">
      <c r="B71" s="182" t="s">
        <v>60</v>
      </c>
      <c r="C71" s="195" t="s">
        <v>137</v>
      </c>
      <c r="D71" s="183"/>
    </row>
    <row r="72" spans="2:6" ht="6" customHeight="1" thickTop="1" thickBot="1" x14ac:dyDescent="0.25"/>
    <row r="73" spans="2:6" ht="15" thickTop="1" x14ac:dyDescent="0.2">
      <c r="B73" s="348" t="s">
        <v>10</v>
      </c>
      <c r="C73" s="349"/>
      <c r="D73" s="350"/>
      <c r="E73" s="184"/>
      <c r="F73" s="184"/>
    </row>
    <row r="74" spans="2:6" ht="15" customHeight="1" thickBot="1" x14ac:dyDescent="0.25">
      <c r="B74" s="182" t="s">
        <v>61</v>
      </c>
      <c r="C74" s="351" t="s">
        <v>138</v>
      </c>
      <c r="D74" s="352"/>
    </row>
    <row r="75" spans="2:6" ht="6" customHeight="1" thickTop="1" thickBot="1" x14ac:dyDescent="0.25"/>
    <row r="76" spans="2:6" ht="15" thickTop="1" x14ac:dyDescent="0.2">
      <c r="B76" s="353" t="s">
        <v>139</v>
      </c>
      <c r="C76" s="354"/>
      <c r="D76" s="355"/>
    </row>
    <row r="77" spans="2:6" ht="45" customHeight="1" x14ac:dyDescent="0.2">
      <c r="B77" s="356" t="s">
        <v>140</v>
      </c>
      <c r="C77" s="357"/>
      <c r="D77" s="358"/>
    </row>
    <row r="78" spans="2:6" ht="20.100000000000001" customHeight="1" x14ac:dyDescent="0.2">
      <c r="B78" s="356" t="s">
        <v>141</v>
      </c>
      <c r="C78" s="357"/>
      <c r="D78" s="358"/>
    </row>
    <row r="79" spans="2:6" ht="30" customHeight="1" x14ac:dyDescent="0.2">
      <c r="B79" s="359" t="s">
        <v>0</v>
      </c>
      <c r="C79" s="360"/>
      <c r="D79" s="361"/>
    </row>
    <row r="80" spans="2:6" ht="90" customHeight="1" x14ac:dyDescent="0.2">
      <c r="B80" s="359" t="s">
        <v>1</v>
      </c>
      <c r="C80" s="360"/>
      <c r="D80" s="361"/>
    </row>
    <row r="81" spans="2:4" ht="20.100000000000001" customHeight="1" thickBot="1" x14ac:dyDescent="0.25">
      <c r="B81" s="345" t="s">
        <v>70</v>
      </c>
      <c r="C81" s="346"/>
      <c r="D81" s="347"/>
    </row>
    <row r="82" spans="2:4" ht="13.5" thickTop="1" x14ac:dyDescent="0.2"/>
  </sheetData>
  <sheetProtection password="CB75" sheet="1" objects="1" scenarios="1" selectLockedCells="1" selectUnlockedCells="1"/>
  <mergeCells count="16">
    <mergeCell ref="B68:D68"/>
    <mergeCell ref="B6:D6"/>
    <mergeCell ref="B3:D3"/>
    <mergeCell ref="B4:D4"/>
    <mergeCell ref="B9:D9"/>
    <mergeCell ref="B19:D19"/>
    <mergeCell ref="B42:D42"/>
    <mergeCell ref="B7:D7"/>
    <mergeCell ref="B81:D81"/>
    <mergeCell ref="B73:D73"/>
    <mergeCell ref="C74:D74"/>
    <mergeCell ref="B76:D76"/>
    <mergeCell ref="B77:D77"/>
    <mergeCell ref="B78:D78"/>
    <mergeCell ref="B79:D79"/>
    <mergeCell ref="B80:D8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Owning and Operating Costs</vt:lpstr>
      <vt:lpstr>Print Summary</vt:lpstr>
      <vt:lpstr>Print Detail</vt:lpstr>
      <vt:lpstr>Instructions</vt:lpstr>
      <vt:lpstr>'Print Detail'!Print_Area</vt:lpstr>
      <vt:lpstr>'Print Summary'!Print_Area</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Hildreth</dc:creator>
  <cp:lastModifiedBy>Mike Vorster</cp:lastModifiedBy>
  <cp:lastPrinted>2010-02-20T16:34:38Z</cp:lastPrinted>
  <dcterms:created xsi:type="dcterms:W3CDTF">2009-10-25T22:12:13Z</dcterms:created>
  <dcterms:modified xsi:type="dcterms:W3CDTF">2021-01-27T22:02:35Z</dcterms:modified>
</cp:coreProperties>
</file>